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2915" windowHeight="12330"/>
  </bookViews>
  <sheets>
    <sheet name="results" sheetId="4" r:id="rId1"/>
    <sheet name="raw data" sheetId="2" r:id="rId2"/>
    <sheet name="calculations" sheetId="3" state="hidden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17" i="4" l="1"/>
  <c r="G13" i="4"/>
  <c r="X18" i="3" l="1"/>
  <c r="X17" i="3"/>
  <c r="X16" i="3"/>
  <c r="X15" i="3"/>
  <c r="X14" i="3"/>
  <c r="X13" i="3"/>
  <c r="X12" i="3"/>
  <c r="X4" i="3"/>
  <c r="X3" i="3"/>
  <c r="X5" i="3"/>
  <c r="X6" i="3"/>
  <c r="X31" i="3"/>
  <c r="X30" i="3"/>
  <c r="X22" i="3"/>
  <c r="X23" i="3"/>
  <c r="X24" i="3"/>
  <c r="X25" i="3"/>
  <c r="X26" i="3"/>
  <c r="X27" i="3"/>
  <c r="X28" i="3"/>
  <c r="X29" i="3"/>
  <c r="B37" i="3" l="1"/>
  <c r="V4" i="3" l="1"/>
  <c r="G22" i="4" l="1"/>
  <c r="V3" i="3"/>
  <c r="G20" i="4"/>
  <c r="F23" i="4"/>
  <c r="F22" i="4"/>
  <c r="F21" i="4"/>
  <c r="F20" i="4"/>
  <c r="F19" i="4"/>
  <c r="F18" i="4"/>
  <c r="F17" i="4"/>
  <c r="F13" i="4"/>
  <c r="F12" i="4"/>
  <c r="G21" i="4" l="1"/>
  <c r="G23" i="4" s="1"/>
  <c r="V20" i="3"/>
  <c r="D38" i="4" l="1"/>
  <c r="B33" i="3"/>
  <c r="B34" i="3"/>
  <c r="B35" i="3"/>
  <c r="B36" i="3"/>
  <c r="B38" i="3"/>
  <c r="B39" i="3"/>
  <c r="B40" i="3"/>
  <c r="B41" i="3"/>
  <c r="B42" i="3"/>
  <c r="I505" i="3" l="1"/>
  <c r="I509" i="3"/>
  <c r="I513" i="3"/>
  <c r="I517" i="3"/>
  <c r="I521" i="3"/>
  <c r="I525" i="3"/>
  <c r="I529" i="3"/>
  <c r="I533" i="3"/>
  <c r="I537" i="3"/>
  <c r="I541" i="3"/>
  <c r="I545" i="3"/>
  <c r="I549" i="3"/>
  <c r="I553" i="3"/>
  <c r="I557" i="3"/>
  <c r="I561" i="3"/>
  <c r="I565" i="3"/>
  <c r="I569" i="3"/>
  <c r="I573" i="3"/>
  <c r="I577" i="3"/>
  <c r="I581" i="3"/>
  <c r="I585" i="3"/>
  <c r="I589" i="3"/>
  <c r="I593" i="3"/>
  <c r="I597" i="3"/>
  <c r="I601" i="3"/>
  <c r="I605" i="3"/>
  <c r="I609" i="3"/>
  <c r="I613" i="3"/>
  <c r="I617" i="3"/>
  <c r="I621" i="3"/>
  <c r="I625" i="3"/>
  <c r="I629" i="3"/>
  <c r="I633" i="3"/>
  <c r="I637" i="3"/>
  <c r="I641" i="3"/>
  <c r="I645" i="3"/>
  <c r="I649" i="3"/>
  <c r="I653" i="3"/>
  <c r="I657" i="3"/>
  <c r="I661" i="3"/>
  <c r="I665" i="3"/>
  <c r="I669" i="3"/>
  <c r="I673" i="3"/>
  <c r="I677" i="3"/>
  <c r="I681" i="3"/>
  <c r="I685" i="3"/>
  <c r="I506" i="3"/>
  <c r="I510" i="3"/>
  <c r="I514" i="3"/>
  <c r="I518" i="3"/>
  <c r="I522" i="3"/>
  <c r="I526" i="3"/>
  <c r="I530" i="3"/>
  <c r="I534" i="3"/>
  <c r="I538" i="3"/>
  <c r="I542" i="3"/>
  <c r="I546" i="3"/>
  <c r="I550" i="3"/>
  <c r="I554" i="3"/>
  <c r="I558" i="3"/>
  <c r="I562" i="3"/>
  <c r="I566" i="3"/>
  <c r="I570" i="3"/>
  <c r="I574" i="3"/>
  <c r="I578" i="3"/>
  <c r="I582" i="3"/>
  <c r="I586" i="3"/>
  <c r="I590" i="3"/>
  <c r="I594" i="3"/>
  <c r="I598" i="3"/>
  <c r="I602" i="3"/>
  <c r="I606" i="3"/>
  <c r="I610" i="3"/>
  <c r="I614" i="3"/>
  <c r="I618" i="3"/>
  <c r="I622" i="3"/>
  <c r="I626" i="3"/>
  <c r="I630" i="3"/>
  <c r="I634" i="3"/>
  <c r="I638" i="3"/>
  <c r="I642" i="3"/>
  <c r="I646" i="3"/>
  <c r="I650" i="3"/>
  <c r="I654" i="3"/>
  <c r="I658" i="3"/>
  <c r="I662" i="3"/>
  <c r="I666" i="3"/>
  <c r="I670" i="3"/>
  <c r="I674" i="3"/>
  <c r="I678" i="3"/>
  <c r="I682" i="3"/>
  <c r="I507" i="3"/>
  <c r="I511" i="3"/>
  <c r="I515" i="3"/>
  <c r="I519" i="3"/>
  <c r="I523" i="3"/>
  <c r="I527" i="3"/>
  <c r="I531" i="3"/>
  <c r="I535" i="3"/>
  <c r="I539" i="3"/>
  <c r="I543" i="3"/>
  <c r="I547" i="3"/>
  <c r="I551" i="3"/>
  <c r="I555" i="3"/>
  <c r="I559" i="3"/>
  <c r="I563" i="3"/>
  <c r="I567" i="3"/>
  <c r="I571" i="3"/>
  <c r="I575" i="3"/>
  <c r="I579" i="3"/>
  <c r="I583" i="3"/>
  <c r="I587" i="3"/>
  <c r="I591" i="3"/>
  <c r="I595" i="3"/>
  <c r="I599" i="3"/>
  <c r="I603" i="3"/>
  <c r="I607" i="3"/>
  <c r="I611" i="3"/>
  <c r="I615" i="3"/>
  <c r="I619" i="3"/>
  <c r="I623" i="3"/>
  <c r="I627" i="3"/>
  <c r="I631" i="3"/>
  <c r="I635" i="3"/>
  <c r="I639" i="3"/>
  <c r="I643" i="3"/>
  <c r="I647" i="3"/>
  <c r="I651" i="3"/>
  <c r="I655" i="3"/>
  <c r="I659" i="3"/>
  <c r="I663" i="3"/>
  <c r="I667" i="3"/>
  <c r="I671" i="3"/>
  <c r="I675" i="3"/>
  <c r="I679" i="3"/>
  <c r="I683" i="3"/>
  <c r="I508" i="3"/>
  <c r="I512" i="3"/>
  <c r="I516" i="3"/>
  <c r="I520" i="3"/>
  <c r="I524" i="3"/>
  <c r="I528" i="3"/>
  <c r="I532" i="3"/>
  <c r="I536" i="3"/>
  <c r="I540" i="3"/>
  <c r="I544" i="3"/>
  <c r="I548" i="3"/>
  <c r="I552" i="3"/>
  <c r="I556" i="3"/>
  <c r="I560" i="3"/>
  <c r="I564" i="3"/>
  <c r="I568" i="3"/>
  <c r="I572" i="3"/>
  <c r="I576" i="3"/>
  <c r="I580" i="3"/>
  <c r="I584" i="3"/>
  <c r="I588" i="3"/>
  <c r="I592" i="3"/>
  <c r="I596" i="3"/>
  <c r="I600" i="3"/>
  <c r="I604" i="3"/>
  <c r="I608" i="3"/>
  <c r="I612" i="3"/>
  <c r="I616" i="3"/>
  <c r="I620" i="3"/>
  <c r="I624" i="3"/>
  <c r="I628" i="3"/>
  <c r="I632" i="3"/>
  <c r="I636" i="3"/>
  <c r="I640" i="3"/>
  <c r="I644" i="3"/>
  <c r="I648" i="3"/>
  <c r="I652" i="3"/>
  <c r="I656" i="3"/>
  <c r="I660" i="3"/>
  <c r="I664" i="3"/>
  <c r="I668" i="3"/>
  <c r="I672" i="3"/>
  <c r="I676" i="3"/>
  <c r="I680" i="3"/>
  <c r="I684" i="3"/>
  <c r="I686" i="3"/>
  <c r="I690" i="3"/>
  <c r="I694" i="3"/>
  <c r="I698" i="3"/>
  <c r="I702" i="3"/>
  <c r="I706" i="3"/>
  <c r="I710" i="3"/>
  <c r="I714" i="3"/>
  <c r="I718" i="3"/>
  <c r="I722" i="3"/>
  <c r="I726" i="3"/>
  <c r="I730" i="3"/>
  <c r="I734" i="3"/>
  <c r="I738" i="3"/>
  <c r="I742" i="3"/>
  <c r="I746" i="3"/>
  <c r="I750" i="3"/>
  <c r="I754" i="3"/>
  <c r="I758" i="3"/>
  <c r="I762" i="3"/>
  <c r="I766" i="3"/>
  <c r="I770" i="3"/>
  <c r="I774" i="3"/>
  <c r="I778" i="3"/>
  <c r="I782" i="3"/>
  <c r="I786" i="3"/>
  <c r="I790" i="3"/>
  <c r="I794" i="3"/>
  <c r="I798" i="3"/>
  <c r="I802" i="3"/>
  <c r="I806" i="3"/>
  <c r="I810" i="3"/>
  <c r="I814" i="3"/>
  <c r="I818" i="3"/>
  <c r="I822" i="3"/>
  <c r="I826" i="3"/>
  <c r="I830" i="3"/>
  <c r="I834" i="3"/>
  <c r="I838" i="3"/>
  <c r="I842" i="3"/>
  <c r="I846" i="3"/>
  <c r="I850" i="3"/>
  <c r="I854" i="3"/>
  <c r="I858" i="3"/>
  <c r="I862" i="3"/>
  <c r="I866" i="3"/>
  <c r="I870" i="3"/>
  <c r="I874" i="3"/>
  <c r="I878" i="3"/>
  <c r="I882" i="3"/>
  <c r="I886" i="3"/>
  <c r="I890" i="3"/>
  <c r="I894" i="3"/>
  <c r="I898" i="3"/>
  <c r="I902" i="3"/>
  <c r="I906" i="3"/>
  <c r="I910" i="3"/>
  <c r="I914" i="3"/>
  <c r="I918" i="3"/>
  <c r="I922" i="3"/>
  <c r="I926" i="3"/>
  <c r="I930" i="3"/>
  <c r="I934" i="3"/>
  <c r="I938" i="3"/>
  <c r="I942" i="3"/>
  <c r="I946" i="3"/>
  <c r="I950" i="3"/>
  <c r="I954" i="3"/>
  <c r="I958" i="3"/>
  <c r="I962" i="3"/>
  <c r="I966" i="3"/>
  <c r="I970" i="3"/>
  <c r="I974" i="3"/>
  <c r="I978" i="3"/>
  <c r="I982" i="3"/>
  <c r="I986" i="3"/>
  <c r="I990" i="3"/>
  <c r="I994" i="3"/>
  <c r="I998" i="3"/>
  <c r="I1002" i="3"/>
  <c r="I1006" i="3"/>
  <c r="I1010" i="3"/>
  <c r="I1014" i="3"/>
  <c r="I1018" i="3"/>
  <c r="I1022" i="3"/>
  <c r="I1026" i="3"/>
  <c r="I687" i="3"/>
  <c r="I691" i="3"/>
  <c r="I695" i="3"/>
  <c r="I699" i="3"/>
  <c r="I703" i="3"/>
  <c r="I707" i="3"/>
  <c r="I711" i="3"/>
  <c r="I715" i="3"/>
  <c r="I719" i="3"/>
  <c r="I723" i="3"/>
  <c r="I727" i="3"/>
  <c r="I731" i="3"/>
  <c r="I735" i="3"/>
  <c r="I739" i="3"/>
  <c r="I743" i="3"/>
  <c r="I747" i="3"/>
  <c r="I751" i="3"/>
  <c r="I755" i="3"/>
  <c r="I759" i="3"/>
  <c r="I763" i="3"/>
  <c r="I767" i="3"/>
  <c r="I771" i="3"/>
  <c r="I775" i="3"/>
  <c r="I779" i="3"/>
  <c r="I783" i="3"/>
  <c r="I787" i="3"/>
  <c r="I791" i="3"/>
  <c r="I795" i="3"/>
  <c r="I799" i="3"/>
  <c r="I803" i="3"/>
  <c r="I807" i="3"/>
  <c r="I811" i="3"/>
  <c r="I815" i="3"/>
  <c r="I819" i="3"/>
  <c r="I823" i="3"/>
  <c r="I827" i="3"/>
  <c r="I831" i="3"/>
  <c r="I835" i="3"/>
  <c r="I839" i="3"/>
  <c r="I843" i="3"/>
  <c r="I847" i="3"/>
  <c r="I851" i="3"/>
  <c r="I855" i="3"/>
  <c r="I859" i="3"/>
  <c r="I863" i="3"/>
  <c r="I867" i="3"/>
  <c r="I871" i="3"/>
  <c r="I875" i="3"/>
  <c r="I879" i="3"/>
  <c r="I883" i="3"/>
  <c r="I887" i="3"/>
  <c r="I891" i="3"/>
  <c r="I895" i="3"/>
  <c r="I899" i="3"/>
  <c r="I903" i="3"/>
  <c r="I907" i="3"/>
  <c r="I911" i="3"/>
  <c r="I915" i="3"/>
  <c r="I919" i="3"/>
  <c r="I923" i="3"/>
  <c r="I927" i="3"/>
  <c r="I931" i="3"/>
  <c r="I935" i="3"/>
  <c r="I939" i="3"/>
  <c r="I943" i="3"/>
  <c r="I947" i="3"/>
  <c r="I951" i="3"/>
  <c r="I955" i="3"/>
  <c r="I959" i="3"/>
  <c r="I963" i="3"/>
  <c r="I967" i="3"/>
  <c r="I971" i="3"/>
  <c r="I975" i="3"/>
  <c r="I979" i="3"/>
  <c r="I983" i="3"/>
  <c r="I987" i="3"/>
  <c r="I991" i="3"/>
  <c r="I995" i="3"/>
  <c r="I999" i="3"/>
  <c r="I1003" i="3"/>
  <c r="I1007" i="3"/>
  <c r="I1011" i="3"/>
  <c r="I1015" i="3"/>
  <c r="I1019" i="3"/>
  <c r="I1023" i="3"/>
  <c r="I1027" i="3"/>
  <c r="I689" i="3"/>
  <c r="I693" i="3"/>
  <c r="I697" i="3"/>
  <c r="I701" i="3"/>
  <c r="I705" i="3"/>
  <c r="I709" i="3"/>
  <c r="I713" i="3"/>
  <c r="I717" i="3"/>
  <c r="I721" i="3"/>
  <c r="I725" i="3"/>
  <c r="I729" i="3"/>
  <c r="I733" i="3"/>
  <c r="I737" i="3"/>
  <c r="I741" i="3"/>
  <c r="I745" i="3"/>
  <c r="I749" i="3"/>
  <c r="I753" i="3"/>
  <c r="I757" i="3"/>
  <c r="I761" i="3"/>
  <c r="I765" i="3"/>
  <c r="I769" i="3"/>
  <c r="I773" i="3"/>
  <c r="I777" i="3"/>
  <c r="I781" i="3"/>
  <c r="I785" i="3"/>
  <c r="I789" i="3"/>
  <c r="I793" i="3"/>
  <c r="I797" i="3"/>
  <c r="I801" i="3"/>
  <c r="I805" i="3"/>
  <c r="I809" i="3"/>
  <c r="I813" i="3"/>
  <c r="I817" i="3"/>
  <c r="I821" i="3"/>
  <c r="I825" i="3"/>
  <c r="I829" i="3"/>
  <c r="I833" i="3"/>
  <c r="I837" i="3"/>
  <c r="I841" i="3"/>
  <c r="I845" i="3"/>
  <c r="I849" i="3"/>
  <c r="I853" i="3"/>
  <c r="I857" i="3"/>
  <c r="I861" i="3"/>
  <c r="I865" i="3"/>
  <c r="I869" i="3"/>
  <c r="I873" i="3"/>
  <c r="I877" i="3"/>
  <c r="I881" i="3"/>
  <c r="I885" i="3"/>
  <c r="I889" i="3"/>
  <c r="I893" i="3"/>
  <c r="I897" i="3"/>
  <c r="I901" i="3"/>
  <c r="I905" i="3"/>
  <c r="I909" i="3"/>
  <c r="I913" i="3"/>
  <c r="I917" i="3"/>
  <c r="I921" i="3"/>
  <c r="I925" i="3"/>
  <c r="I929" i="3"/>
  <c r="I933" i="3"/>
  <c r="I937" i="3"/>
  <c r="I941" i="3"/>
  <c r="I945" i="3"/>
  <c r="I949" i="3"/>
  <c r="I953" i="3"/>
  <c r="I957" i="3"/>
  <c r="I961" i="3"/>
  <c r="I965" i="3"/>
  <c r="I969" i="3"/>
  <c r="I973" i="3"/>
  <c r="I977" i="3"/>
  <c r="I981" i="3"/>
  <c r="I985" i="3"/>
  <c r="I989" i="3"/>
  <c r="I993" i="3"/>
  <c r="I997" i="3"/>
  <c r="I1001" i="3"/>
  <c r="I1005" i="3"/>
  <c r="I1009" i="3"/>
  <c r="I1013" i="3"/>
  <c r="I1017" i="3"/>
  <c r="I1021" i="3"/>
  <c r="I1025" i="3"/>
  <c r="I688" i="3"/>
  <c r="I704" i="3"/>
  <c r="I720" i="3"/>
  <c r="I736" i="3"/>
  <c r="I752" i="3"/>
  <c r="I768" i="3"/>
  <c r="I784" i="3"/>
  <c r="I800" i="3"/>
  <c r="I816" i="3"/>
  <c r="I832" i="3"/>
  <c r="I848" i="3"/>
  <c r="I864" i="3"/>
  <c r="I880" i="3"/>
  <c r="I896" i="3"/>
  <c r="I912" i="3"/>
  <c r="I928" i="3"/>
  <c r="I944" i="3"/>
  <c r="I960" i="3"/>
  <c r="I976" i="3"/>
  <c r="I992" i="3"/>
  <c r="I1008" i="3"/>
  <c r="I1024" i="3"/>
  <c r="I1031" i="3"/>
  <c r="I1035" i="3"/>
  <c r="I1039" i="3"/>
  <c r="I1043" i="3"/>
  <c r="I1047" i="3"/>
  <c r="I1051" i="3"/>
  <c r="I1055" i="3"/>
  <c r="I1059" i="3"/>
  <c r="I1063" i="3"/>
  <c r="I1067" i="3"/>
  <c r="I1071" i="3"/>
  <c r="I1075" i="3"/>
  <c r="I1079" i="3"/>
  <c r="I1083" i="3"/>
  <c r="I1087" i="3"/>
  <c r="I1091" i="3"/>
  <c r="I1095" i="3"/>
  <c r="I1099" i="3"/>
  <c r="I1103" i="3"/>
  <c r="I1107" i="3"/>
  <c r="I1111" i="3"/>
  <c r="I1115" i="3"/>
  <c r="I1119" i="3"/>
  <c r="I1123" i="3"/>
  <c r="I1127" i="3"/>
  <c r="I1131" i="3"/>
  <c r="I1135" i="3"/>
  <c r="I1139" i="3"/>
  <c r="I1143" i="3"/>
  <c r="I1147" i="3"/>
  <c r="I1151" i="3"/>
  <c r="I1155" i="3"/>
  <c r="I1159" i="3"/>
  <c r="I1163" i="3"/>
  <c r="I1167" i="3"/>
  <c r="I1171" i="3"/>
  <c r="I1175" i="3"/>
  <c r="I1179" i="3"/>
  <c r="I1183" i="3"/>
  <c r="I1187" i="3"/>
  <c r="I1191" i="3"/>
  <c r="I1195" i="3"/>
  <c r="I1199" i="3"/>
  <c r="I1203" i="3"/>
  <c r="I1207" i="3"/>
  <c r="I1211" i="3"/>
  <c r="I1215" i="3"/>
  <c r="I1219" i="3"/>
  <c r="I1223" i="3"/>
  <c r="I1227" i="3"/>
  <c r="I1231" i="3"/>
  <c r="I1235" i="3"/>
  <c r="I1239" i="3"/>
  <c r="I1243" i="3"/>
  <c r="I1247" i="3"/>
  <c r="I1251" i="3"/>
  <c r="I1255" i="3"/>
  <c r="I1259" i="3"/>
  <c r="I1263" i="3"/>
  <c r="I1267" i="3"/>
  <c r="I1271" i="3"/>
  <c r="I1275" i="3"/>
  <c r="I1279" i="3"/>
  <c r="I1283" i="3"/>
  <c r="I1287" i="3"/>
  <c r="I1291" i="3"/>
  <c r="I1295" i="3"/>
  <c r="I1299" i="3"/>
  <c r="I1303" i="3"/>
  <c r="I1307" i="3"/>
  <c r="I1311" i="3"/>
  <c r="I1315" i="3"/>
  <c r="I1319" i="3"/>
  <c r="I1323" i="3"/>
  <c r="I1327" i="3"/>
  <c r="I1331" i="3"/>
  <c r="I1335" i="3"/>
  <c r="I1339" i="3"/>
  <c r="I1343" i="3"/>
  <c r="I1347" i="3"/>
  <c r="I1351" i="3"/>
  <c r="I1355" i="3"/>
  <c r="I1359" i="3"/>
  <c r="I1363" i="3"/>
  <c r="I1367" i="3"/>
  <c r="I1371" i="3"/>
  <c r="I1375" i="3"/>
  <c r="I1379" i="3"/>
  <c r="I1383" i="3"/>
  <c r="I1387" i="3"/>
  <c r="I1391" i="3"/>
  <c r="I1395" i="3"/>
  <c r="I1399" i="3"/>
  <c r="I1403" i="3"/>
  <c r="I1407" i="3"/>
  <c r="I1411" i="3"/>
  <c r="I1415" i="3"/>
  <c r="I1419" i="3"/>
  <c r="I1423" i="3"/>
  <c r="I1427" i="3"/>
  <c r="I1431" i="3"/>
  <c r="I1435" i="3"/>
  <c r="I1439" i="3"/>
  <c r="I1443" i="3"/>
  <c r="I1447" i="3"/>
  <c r="I1451" i="3"/>
  <c r="I1455" i="3"/>
  <c r="I1459" i="3"/>
  <c r="I1463" i="3"/>
  <c r="I1467" i="3"/>
  <c r="I1471" i="3"/>
  <c r="I1475" i="3"/>
  <c r="I1479" i="3"/>
  <c r="I1483" i="3"/>
  <c r="I1487" i="3"/>
  <c r="I1491" i="3"/>
  <c r="I1495" i="3"/>
  <c r="I1499" i="3"/>
  <c r="I1503" i="3"/>
  <c r="I1507" i="3"/>
  <c r="I1511" i="3"/>
  <c r="I1515" i="3"/>
  <c r="I1519" i="3"/>
  <c r="I1523" i="3"/>
  <c r="I1527" i="3"/>
  <c r="I1531" i="3"/>
  <c r="I1535" i="3"/>
  <c r="I1539" i="3"/>
  <c r="I1543" i="3"/>
  <c r="I1547" i="3"/>
  <c r="I1551" i="3"/>
  <c r="I1555" i="3"/>
  <c r="I1559" i="3"/>
  <c r="I1563" i="3"/>
  <c r="I1567" i="3"/>
  <c r="I1571" i="3"/>
  <c r="I1575" i="3"/>
  <c r="I1579" i="3"/>
  <c r="I1583" i="3"/>
  <c r="I1587" i="3"/>
  <c r="I1591" i="3"/>
  <c r="I1595" i="3"/>
  <c r="I1599" i="3"/>
  <c r="I1603" i="3"/>
  <c r="I1607" i="3"/>
  <c r="I1611" i="3"/>
  <c r="I1615" i="3"/>
  <c r="I1619" i="3"/>
  <c r="I692" i="3"/>
  <c r="I708" i="3"/>
  <c r="I724" i="3"/>
  <c r="I740" i="3"/>
  <c r="I756" i="3"/>
  <c r="I772" i="3"/>
  <c r="I788" i="3"/>
  <c r="I804" i="3"/>
  <c r="I820" i="3"/>
  <c r="I836" i="3"/>
  <c r="I852" i="3"/>
  <c r="I868" i="3"/>
  <c r="I884" i="3"/>
  <c r="I900" i="3"/>
  <c r="I916" i="3"/>
  <c r="I932" i="3"/>
  <c r="I948" i="3"/>
  <c r="I964" i="3"/>
  <c r="I980" i="3"/>
  <c r="I996" i="3"/>
  <c r="I1012" i="3"/>
  <c r="I1028" i="3"/>
  <c r="I1032" i="3"/>
  <c r="I1036" i="3"/>
  <c r="I1040" i="3"/>
  <c r="I1044" i="3"/>
  <c r="I1048" i="3"/>
  <c r="I1052" i="3"/>
  <c r="I1056" i="3"/>
  <c r="I1060" i="3"/>
  <c r="I1064" i="3"/>
  <c r="I1068" i="3"/>
  <c r="I1072" i="3"/>
  <c r="I1076" i="3"/>
  <c r="I1080" i="3"/>
  <c r="I1084" i="3"/>
  <c r="I1088" i="3"/>
  <c r="I1092" i="3"/>
  <c r="I1096" i="3"/>
  <c r="I1100" i="3"/>
  <c r="I1104" i="3"/>
  <c r="I1108" i="3"/>
  <c r="I1112" i="3"/>
  <c r="I1116" i="3"/>
  <c r="I1120" i="3"/>
  <c r="I1124" i="3"/>
  <c r="I1128" i="3"/>
  <c r="I1132" i="3"/>
  <c r="I1136" i="3"/>
  <c r="I1140" i="3"/>
  <c r="I1144" i="3"/>
  <c r="I1148" i="3"/>
  <c r="I1152" i="3"/>
  <c r="I1156" i="3"/>
  <c r="I1160" i="3"/>
  <c r="I1164" i="3"/>
  <c r="I1168" i="3"/>
  <c r="I1172" i="3"/>
  <c r="I1176" i="3"/>
  <c r="I1180" i="3"/>
  <c r="I1184" i="3"/>
  <c r="I1188" i="3"/>
  <c r="I1192" i="3"/>
  <c r="I1196" i="3"/>
  <c r="I1200" i="3"/>
  <c r="I1204" i="3"/>
  <c r="I1208" i="3"/>
  <c r="I1212" i="3"/>
  <c r="I1216" i="3"/>
  <c r="I1220" i="3"/>
  <c r="I1224" i="3"/>
  <c r="I1228" i="3"/>
  <c r="I1232" i="3"/>
  <c r="I1236" i="3"/>
  <c r="I1240" i="3"/>
  <c r="I1244" i="3"/>
  <c r="I1248" i="3"/>
  <c r="I1252" i="3"/>
  <c r="I1256" i="3"/>
  <c r="I1260" i="3"/>
  <c r="I1264" i="3"/>
  <c r="I1268" i="3"/>
  <c r="I1272" i="3"/>
  <c r="I1276" i="3"/>
  <c r="I1280" i="3"/>
  <c r="I1284" i="3"/>
  <c r="I1288" i="3"/>
  <c r="I1292" i="3"/>
  <c r="I1296" i="3"/>
  <c r="I1300" i="3"/>
  <c r="I1304" i="3"/>
  <c r="I1308" i="3"/>
  <c r="I1312" i="3"/>
  <c r="I1316" i="3"/>
  <c r="I1320" i="3"/>
  <c r="I1324" i="3"/>
  <c r="I1328" i="3"/>
  <c r="I1332" i="3"/>
  <c r="I1336" i="3"/>
  <c r="I1340" i="3"/>
  <c r="I1344" i="3"/>
  <c r="I1348" i="3"/>
  <c r="I1352" i="3"/>
  <c r="I1356" i="3"/>
  <c r="I1360" i="3"/>
  <c r="I1364" i="3"/>
  <c r="I1368" i="3"/>
  <c r="I1372" i="3"/>
  <c r="I1376" i="3"/>
  <c r="I1380" i="3"/>
  <c r="I1384" i="3"/>
  <c r="I1388" i="3"/>
  <c r="I1392" i="3"/>
  <c r="I1396" i="3"/>
  <c r="I1400" i="3"/>
  <c r="I1404" i="3"/>
  <c r="I1408" i="3"/>
  <c r="I1412" i="3"/>
  <c r="I1416" i="3"/>
  <c r="I1420" i="3"/>
  <c r="I1424" i="3"/>
  <c r="I1428" i="3"/>
  <c r="I1432" i="3"/>
  <c r="I1436" i="3"/>
  <c r="I1440" i="3"/>
  <c r="I1444" i="3"/>
  <c r="I1448" i="3"/>
  <c r="I1452" i="3"/>
  <c r="I1456" i="3"/>
  <c r="I1460" i="3"/>
  <c r="I1464" i="3"/>
  <c r="I1468" i="3"/>
  <c r="I1472" i="3"/>
  <c r="I1476" i="3"/>
  <c r="I1480" i="3"/>
  <c r="I1484" i="3"/>
  <c r="I1488" i="3"/>
  <c r="I1492" i="3"/>
  <c r="I1496" i="3"/>
  <c r="I1500" i="3"/>
  <c r="I1504" i="3"/>
  <c r="I1508" i="3"/>
  <c r="I1512" i="3"/>
  <c r="I1516" i="3"/>
  <c r="I1520" i="3"/>
  <c r="I1524" i="3"/>
  <c r="I1528" i="3"/>
  <c r="I1532" i="3"/>
  <c r="I1536" i="3"/>
  <c r="I1540" i="3"/>
  <c r="I1544" i="3"/>
  <c r="I1548" i="3"/>
  <c r="I1552" i="3"/>
  <c r="I1556" i="3"/>
  <c r="I1560" i="3"/>
  <c r="I1564" i="3"/>
  <c r="I1568" i="3"/>
  <c r="I1572" i="3"/>
  <c r="I1576" i="3"/>
  <c r="I1580" i="3"/>
  <c r="I1584" i="3"/>
  <c r="I1588" i="3"/>
  <c r="I1592" i="3"/>
  <c r="I1596" i="3"/>
  <c r="I1600" i="3"/>
  <c r="I1604" i="3"/>
  <c r="I1608" i="3"/>
  <c r="I1612" i="3"/>
  <c r="I1616" i="3"/>
  <c r="I1620" i="3"/>
  <c r="I696" i="3"/>
  <c r="I712" i="3"/>
  <c r="I728" i="3"/>
  <c r="I744" i="3"/>
  <c r="I760" i="3"/>
  <c r="I776" i="3"/>
  <c r="I792" i="3"/>
  <c r="I808" i="3"/>
  <c r="I824" i="3"/>
  <c r="I840" i="3"/>
  <c r="I856" i="3"/>
  <c r="I872" i="3"/>
  <c r="I888" i="3"/>
  <c r="I904" i="3"/>
  <c r="I920" i="3"/>
  <c r="I936" i="3"/>
  <c r="I952" i="3"/>
  <c r="I968" i="3"/>
  <c r="I984" i="3"/>
  <c r="I1000" i="3"/>
  <c r="I1016" i="3"/>
  <c r="I1029" i="3"/>
  <c r="I1033" i="3"/>
  <c r="I1037" i="3"/>
  <c r="I1041" i="3"/>
  <c r="I1045" i="3"/>
  <c r="I1049" i="3"/>
  <c r="I1053" i="3"/>
  <c r="I1057" i="3"/>
  <c r="I1061" i="3"/>
  <c r="I1065" i="3"/>
  <c r="I1069" i="3"/>
  <c r="I1073" i="3"/>
  <c r="I1077" i="3"/>
  <c r="I1081" i="3"/>
  <c r="I1085" i="3"/>
  <c r="I1089" i="3"/>
  <c r="I1093" i="3"/>
  <c r="I1097" i="3"/>
  <c r="I1101" i="3"/>
  <c r="I1105" i="3"/>
  <c r="I1109" i="3"/>
  <c r="I1113" i="3"/>
  <c r="I1117" i="3"/>
  <c r="I1121" i="3"/>
  <c r="I1125" i="3"/>
  <c r="I1129" i="3"/>
  <c r="I1133" i="3"/>
  <c r="I1137" i="3"/>
  <c r="I1141" i="3"/>
  <c r="I1145" i="3"/>
  <c r="I1149" i="3"/>
  <c r="I1153" i="3"/>
  <c r="I1157" i="3"/>
  <c r="I1161" i="3"/>
  <c r="I1165" i="3"/>
  <c r="I1169" i="3"/>
  <c r="I1173" i="3"/>
  <c r="I1177" i="3"/>
  <c r="I1181" i="3"/>
  <c r="I1185" i="3"/>
  <c r="I1189" i="3"/>
  <c r="I1193" i="3"/>
  <c r="I1197" i="3"/>
  <c r="I1201" i="3"/>
  <c r="I1205" i="3"/>
  <c r="I1209" i="3"/>
  <c r="I1213" i="3"/>
  <c r="I1217" i="3"/>
  <c r="I1221" i="3"/>
  <c r="I1225" i="3"/>
  <c r="I1229" i="3"/>
  <c r="I1233" i="3"/>
  <c r="I1237" i="3"/>
  <c r="I1241" i="3"/>
  <c r="I1245" i="3"/>
  <c r="I1249" i="3"/>
  <c r="I1253" i="3"/>
  <c r="I1257" i="3"/>
  <c r="I1261" i="3"/>
  <c r="I1265" i="3"/>
  <c r="I1269" i="3"/>
  <c r="I1273" i="3"/>
  <c r="I1277" i="3"/>
  <c r="I1281" i="3"/>
  <c r="I1285" i="3"/>
  <c r="I1289" i="3"/>
  <c r="I1293" i="3"/>
  <c r="I1297" i="3"/>
  <c r="I1301" i="3"/>
  <c r="I1305" i="3"/>
  <c r="I1309" i="3"/>
  <c r="I1313" i="3"/>
  <c r="I1317" i="3"/>
  <c r="I1321" i="3"/>
  <c r="I1325" i="3"/>
  <c r="I1329" i="3"/>
  <c r="I1333" i="3"/>
  <c r="I1337" i="3"/>
  <c r="I1341" i="3"/>
  <c r="I1345" i="3"/>
  <c r="I1349" i="3"/>
  <c r="I1353" i="3"/>
  <c r="I1357" i="3"/>
  <c r="I1361" i="3"/>
  <c r="I1365" i="3"/>
  <c r="I1369" i="3"/>
  <c r="I1373" i="3"/>
  <c r="I1377" i="3"/>
  <c r="I1381" i="3"/>
  <c r="I1385" i="3"/>
  <c r="I1389" i="3"/>
  <c r="I1393" i="3"/>
  <c r="I1397" i="3"/>
  <c r="I1401" i="3"/>
  <c r="I1405" i="3"/>
  <c r="I1409" i="3"/>
  <c r="I1413" i="3"/>
  <c r="I1417" i="3"/>
  <c r="I1421" i="3"/>
  <c r="I1425" i="3"/>
  <c r="I1429" i="3"/>
  <c r="I1433" i="3"/>
  <c r="I1437" i="3"/>
  <c r="I1441" i="3"/>
  <c r="I1445" i="3"/>
  <c r="I1449" i="3"/>
  <c r="I1453" i="3"/>
  <c r="I1457" i="3"/>
  <c r="I1461" i="3"/>
  <c r="I1465" i="3"/>
  <c r="I1469" i="3"/>
  <c r="I1473" i="3"/>
  <c r="I1477" i="3"/>
  <c r="I1481" i="3"/>
  <c r="I1485" i="3"/>
  <c r="I1489" i="3"/>
  <c r="I1493" i="3"/>
  <c r="I1497" i="3"/>
  <c r="I1501" i="3"/>
  <c r="I1505" i="3"/>
  <c r="I1509" i="3"/>
  <c r="I1513" i="3"/>
  <c r="I1517" i="3"/>
  <c r="I1521" i="3"/>
  <c r="I1525" i="3"/>
  <c r="I1529" i="3"/>
  <c r="I1533" i="3"/>
  <c r="I1537" i="3"/>
  <c r="I1541" i="3"/>
  <c r="I1545" i="3"/>
  <c r="I1549" i="3"/>
  <c r="I1553" i="3"/>
  <c r="I1557" i="3"/>
  <c r="I1561" i="3"/>
  <c r="I1565" i="3"/>
  <c r="I1569" i="3"/>
  <c r="I1573" i="3"/>
  <c r="I1577" i="3"/>
  <c r="I1581" i="3"/>
  <c r="I1585" i="3"/>
  <c r="I1589" i="3"/>
  <c r="I1593" i="3"/>
  <c r="I1597" i="3"/>
  <c r="I1601" i="3"/>
  <c r="I1605" i="3"/>
  <c r="I1609" i="3"/>
  <c r="I1613" i="3"/>
  <c r="I1617" i="3"/>
  <c r="I1621" i="3"/>
  <c r="I700" i="3"/>
  <c r="I716" i="3"/>
  <c r="I732" i="3"/>
  <c r="I748" i="3"/>
  <c r="I764" i="3"/>
  <c r="I780" i="3"/>
  <c r="I796" i="3"/>
  <c r="I812" i="3"/>
  <c r="I828" i="3"/>
  <c r="I844" i="3"/>
  <c r="I860" i="3"/>
  <c r="I876" i="3"/>
  <c r="I892" i="3"/>
  <c r="I908" i="3"/>
  <c r="I924" i="3"/>
  <c r="I940" i="3"/>
  <c r="I956" i="3"/>
  <c r="I972" i="3"/>
  <c r="I988" i="3"/>
  <c r="I1004" i="3"/>
  <c r="I1020" i="3"/>
  <c r="I1030" i="3"/>
  <c r="I1034" i="3"/>
  <c r="I1038" i="3"/>
  <c r="I1042" i="3"/>
  <c r="I1046" i="3"/>
  <c r="I1050" i="3"/>
  <c r="I1054" i="3"/>
  <c r="I1058" i="3"/>
  <c r="I1062" i="3"/>
  <c r="I1066" i="3"/>
  <c r="I1070" i="3"/>
  <c r="I1086" i="3"/>
  <c r="I1102" i="3"/>
  <c r="I1118" i="3"/>
  <c r="I1134" i="3"/>
  <c r="I1150" i="3"/>
  <c r="I1166" i="3"/>
  <c r="I1182" i="3"/>
  <c r="I1198" i="3"/>
  <c r="I1214" i="3"/>
  <c r="I1230" i="3"/>
  <c r="I1246" i="3"/>
  <c r="I1262" i="3"/>
  <c r="I1278" i="3"/>
  <c r="I1294" i="3"/>
  <c r="I1310" i="3"/>
  <c r="I1326" i="3"/>
  <c r="I1342" i="3"/>
  <c r="I1358" i="3"/>
  <c r="I1374" i="3"/>
  <c r="I1390" i="3"/>
  <c r="I1406" i="3"/>
  <c r="I1422" i="3"/>
  <c r="I1438" i="3"/>
  <c r="I1454" i="3"/>
  <c r="I1470" i="3"/>
  <c r="I1486" i="3"/>
  <c r="I1502" i="3"/>
  <c r="I1518" i="3"/>
  <c r="I1534" i="3"/>
  <c r="I1550" i="3"/>
  <c r="I1566" i="3"/>
  <c r="I1582" i="3"/>
  <c r="I1598" i="3"/>
  <c r="I1614" i="3"/>
  <c r="I1624" i="3"/>
  <c r="I1628" i="3"/>
  <c r="I1632" i="3"/>
  <c r="I1636" i="3"/>
  <c r="I1640" i="3"/>
  <c r="I1644" i="3"/>
  <c r="I1648" i="3"/>
  <c r="I1652" i="3"/>
  <c r="I1656" i="3"/>
  <c r="I1660" i="3"/>
  <c r="I1664" i="3"/>
  <c r="I1668" i="3"/>
  <c r="I1672" i="3"/>
  <c r="I1676" i="3"/>
  <c r="I1680" i="3"/>
  <c r="I1684" i="3"/>
  <c r="I1688" i="3"/>
  <c r="I1692" i="3"/>
  <c r="I1696" i="3"/>
  <c r="I1700" i="3"/>
  <c r="I1704" i="3"/>
  <c r="I1708" i="3"/>
  <c r="I1712" i="3"/>
  <c r="I1716" i="3"/>
  <c r="I1720" i="3"/>
  <c r="I1724" i="3"/>
  <c r="I1728" i="3"/>
  <c r="I1732" i="3"/>
  <c r="I1740" i="3"/>
  <c r="I1074" i="3"/>
  <c r="I1090" i="3"/>
  <c r="I1106" i="3"/>
  <c r="I1122" i="3"/>
  <c r="I1138" i="3"/>
  <c r="I1154" i="3"/>
  <c r="I1170" i="3"/>
  <c r="I1186" i="3"/>
  <c r="I1202" i="3"/>
  <c r="I1218" i="3"/>
  <c r="I1234" i="3"/>
  <c r="I1250" i="3"/>
  <c r="I1266" i="3"/>
  <c r="I1282" i="3"/>
  <c r="I1298" i="3"/>
  <c r="I1314" i="3"/>
  <c r="I1330" i="3"/>
  <c r="I1346" i="3"/>
  <c r="I1362" i="3"/>
  <c r="I1378" i="3"/>
  <c r="I1394" i="3"/>
  <c r="I1410" i="3"/>
  <c r="I1426" i="3"/>
  <c r="I1442" i="3"/>
  <c r="I1458" i="3"/>
  <c r="I1474" i="3"/>
  <c r="I1490" i="3"/>
  <c r="I1506" i="3"/>
  <c r="I1522" i="3"/>
  <c r="I1538" i="3"/>
  <c r="I1554" i="3"/>
  <c r="I1570" i="3"/>
  <c r="I1586" i="3"/>
  <c r="I1602" i="3"/>
  <c r="I1618" i="3"/>
  <c r="I1625" i="3"/>
  <c r="I1629" i="3"/>
  <c r="I1633" i="3"/>
  <c r="I1637" i="3"/>
  <c r="I1641" i="3"/>
  <c r="I1645" i="3"/>
  <c r="I1649" i="3"/>
  <c r="I1653" i="3"/>
  <c r="I1657" i="3"/>
  <c r="I1661" i="3"/>
  <c r="I1665" i="3"/>
  <c r="I1669" i="3"/>
  <c r="I1673" i="3"/>
  <c r="I1677" i="3"/>
  <c r="I1681" i="3"/>
  <c r="I1685" i="3"/>
  <c r="I1689" i="3"/>
  <c r="I1693" i="3"/>
  <c r="I1697" i="3"/>
  <c r="I1701" i="3"/>
  <c r="I1705" i="3"/>
  <c r="I1709" i="3"/>
  <c r="I1713" i="3"/>
  <c r="I1717" i="3"/>
  <c r="I1721" i="3"/>
  <c r="I1725" i="3"/>
  <c r="I1729" i="3"/>
  <c r="I1733" i="3"/>
  <c r="I1737" i="3"/>
  <c r="I1741" i="3"/>
  <c r="I1745" i="3"/>
  <c r="I1744" i="3"/>
  <c r="I1078" i="3"/>
  <c r="I1094" i="3"/>
  <c r="I1110" i="3"/>
  <c r="I1126" i="3"/>
  <c r="I1142" i="3"/>
  <c r="I1158" i="3"/>
  <c r="I1174" i="3"/>
  <c r="I1190" i="3"/>
  <c r="I1206" i="3"/>
  <c r="I1222" i="3"/>
  <c r="I1238" i="3"/>
  <c r="I1254" i="3"/>
  <c r="I1270" i="3"/>
  <c r="I1286" i="3"/>
  <c r="I1302" i="3"/>
  <c r="I1318" i="3"/>
  <c r="I1334" i="3"/>
  <c r="I1350" i="3"/>
  <c r="I1366" i="3"/>
  <c r="I1382" i="3"/>
  <c r="I1398" i="3"/>
  <c r="I1414" i="3"/>
  <c r="I1430" i="3"/>
  <c r="I1446" i="3"/>
  <c r="I1462" i="3"/>
  <c r="I1478" i="3"/>
  <c r="I1494" i="3"/>
  <c r="I1510" i="3"/>
  <c r="I1526" i="3"/>
  <c r="I1542" i="3"/>
  <c r="I1558" i="3"/>
  <c r="I1574" i="3"/>
  <c r="I1590" i="3"/>
  <c r="I1606" i="3"/>
  <c r="I1622" i="3"/>
  <c r="I1626" i="3"/>
  <c r="I1630" i="3"/>
  <c r="I1634" i="3"/>
  <c r="I1638" i="3"/>
  <c r="I1642" i="3"/>
  <c r="I1646" i="3"/>
  <c r="I1650" i="3"/>
  <c r="I1654" i="3"/>
  <c r="I1658" i="3"/>
  <c r="I1662" i="3"/>
  <c r="I1666" i="3"/>
  <c r="I1670" i="3"/>
  <c r="I1674" i="3"/>
  <c r="I1678" i="3"/>
  <c r="I1682" i="3"/>
  <c r="I1686" i="3"/>
  <c r="I1690" i="3"/>
  <c r="I1694" i="3"/>
  <c r="I1698" i="3"/>
  <c r="I1702" i="3"/>
  <c r="I1706" i="3"/>
  <c r="I1710" i="3"/>
  <c r="I1714" i="3"/>
  <c r="I1718" i="3"/>
  <c r="I1722" i="3"/>
  <c r="I1726" i="3"/>
  <c r="I1730" i="3"/>
  <c r="I1734" i="3"/>
  <c r="I1738" i="3"/>
  <c r="I1742" i="3"/>
  <c r="I1746" i="3"/>
  <c r="I1082" i="3"/>
  <c r="I1098" i="3"/>
  <c r="I1114" i="3"/>
  <c r="I1130" i="3"/>
  <c r="I1146" i="3"/>
  <c r="I1162" i="3"/>
  <c r="I1178" i="3"/>
  <c r="I1194" i="3"/>
  <c r="I1210" i="3"/>
  <c r="I1226" i="3"/>
  <c r="I1242" i="3"/>
  <c r="I1258" i="3"/>
  <c r="I1274" i="3"/>
  <c r="I1290" i="3"/>
  <c r="I1306" i="3"/>
  <c r="I1322" i="3"/>
  <c r="I1338" i="3"/>
  <c r="I1354" i="3"/>
  <c r="I1370" i="3"/>
  <c r="I1386" i="3"/>
  <c r="I1402" i="3"/>
  <c r="I1418" i="3"/>
  <c r="I1434" i="3"/>
  <c r="I1450" i="3"/>
  <c r="I1466" i="3"/>
  <c r="I1482" i="3"/>
  <c r="I1498" i="3"/>
  <c r="I1514" i="3"/>
  <c r="I1530" i="3"/>
  <c r="I1546" i="3"/>
  <c r="I1562" i="3"/>
  <c r="I1578" i="3"/>
  <c r="I1594" i="3"/>
  <c r="I1610" i="3"/>
  <c r="I1623" i="3"/>
  <c r="I1627" i="3"/>
  <c r="I1631" i="3"/>
  <c r="I1635" i="3"/>
  <c r="I1639" i="3"/>
  <c r="I1643" i="3"/>
  <c r="I1647" i="3"/>
  <c r="I1651" i="3"/>
  <c r="I1655" i="3"/>
  <c r="I1659" i="3"/>
  <c r="I1663" i="3"/>
  <c r="I1667" i="3"/>
  <c r="I1671" i="3"/>
  <c r="I1675" i="3"/>
  <c r="I1679" i="3"/>
  <c r="I1683" i="3"/>
  <c r="I1687" i="3"/>
  <c r="I1691" i="3"/>
  <c r="I1695" i="3"/>
  <c r="I1699" i="3"/>
  <c r="I1703" i="3"/>
  <c r="I1707" i="3"/>
  <c r="I1711" i="3"/>
  <c r="I1715" i="3"/>
  <c r="I1719" i="3"/>
  <c r="I1723" i="3"/>
  <c r="I1727" i="3"/>
  <c r="I1731" i="3"/>
  <c r="I1735" i="3"/>
  <c r="I1739" i="3"/>
  <c r="I1743" i="3"/>
  <c r="I1736" i="3"/>
  <c r="G19" i="4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F4" i="3"/>
  <c r="F5" i="3"/>
  <c r="I5" i="3" s="1"/>
  <c r="F6" i="3"/>
  <c r="F7" i="3"/>
  <c r="I7" i="3" s="1"/>
  <c r="F8" i="3"/>
  <c r="F9" i="3"/>
  <c r="I9" i="3" s="1"/>
  <c r="F10" i="3"/>
  <c r="F11" i="3"/>
  <c r="I11" i="3" s="1"/>
  <c r="F12" i="3"/>
  <c r="F13" i="3"/>
  <c r="I13" i="3" s="1"/>
  <c r="F14" i="3"/>
  <c r="F15" i="3"/>
  <c r="I15" i="3" s="1"/>
  <c r="F16" i="3"/>
  <c r="F17" i="3"/>
  <c r="I17" i="3" s="1"/>
  <c r="F18" i="3"/>
  <c r="F19" i="3"/>
  <c r="I19" i="3" s="1"/>
  <c r="F20" i="3"/>
  <c r="F21" i="3"/>
  <c r="I21" i="3" s="1"/>
  <c r="F22" i="3"/>
  <c r="F23" i="3"/>
  <c r="I23" i="3" s="1"/>
  <c r="F24" i="3"/>
  <c r="F25" i="3"/>
  <c r="I25" i="3" s="1"/>
  <c r="F26" i="3"/>
  <c r="F27" i="3"/>
  <c r="I27" i="3" s="1"/>
  <c r="F28" i="3"/>
  <c r="F29" i="3"/>
  <c r="I29" i="3" s="1"/>
  <c r="F30" i="3"/>
  <c r="F31" i="3"/>
  <c r="I31" i="3" s="1"/>
  <c r="F32" i="3"/>
  <c r="F33" i="3"/>
  <c r="I33" i="3" s="1"/>
  <c r="F34" i="3"/>
  <c r="F35" i="3"/>
  <c r="I35" i="3" s="1"/>
  <c r="F36" i="3"/>
  <c r="F37" i="3"/>
  <c r="I37" i="3" s="1"/>
  <c r="F38" i="3"/>
  <c r="F39" i="3"/>
  <c r="I39" i="3" s="1"/>
  <c r="F40" i="3"/>
  <c r="F41" i="3"/>
  <c r="I41" i="3" s="1"/>
  <c r="F42" i="3"/>
  <c r="F43" i="3"/>
  <c r="I43" i="3" s="1"/>
  <c r="F44" i="3"/>
  <c r="F45" i="3"/>
  <c r="I45" i="3" s="1"/>
  <c r="F46" i="3"/>
  <c r="I46" i="3" s="1"/>
  <c r="F47" i="3"/>
  <c r="I47" i="3" s="1"/>
  <c r="F48" i="3"/>
  <c r="F49" i="3"/>
  <c r="I49" i="3" s="1"/>
  <c r="F50" i="3"/>
  <c r="I50" i="3" s="1"/>
  <c r="F51" i="3"/>
  <c r="I51" i="3" s="1"/>
  <c r="F52" i="3"/>
  <c r="F53" i="3"/>
  <c r="I53" i="3" s="1"/>
  <c r="F54" i="3"/>
  <c r="I54" i="3" s="1"/>
  <c r="F55" i="3"/>
  <c r="I55" i="3" s="1"/>
  <c r="F56" i="3"/>
  <c r="F57" i="3"/>
  <c r="I57" i="3" s="1"/>
  <c r="F58" i="3"/>
  <c r="I58" i="3" s="1"/>
  <c r="F59" i="3"/>
  <c r="I59" i="3" s="1"/>
  <c r="F60" i="3"/>
  <c r="F61" i="3"/>
  <c r="I61" i="3" s="1"/>
  <c r="F62" i="3"/>
  <c r="I62" i="3" s="1"/>
  <c r="F63" i="3"/>
  <c r="I63" i="3" s="1"/>
  <c r="F64" i="3"/>
  <c r="F65" i="3"/>
  <c r="I65" i="3" s="1"/>
  <c r="F66" i="3"/>
  <c r="I66" i="3" s="1"/>
  <c r="F67" i="3"/>
  <c r="I67" i="3" s="1"/>
  <c r="F68" i="3"/>
  <c r="F69" i="3"/>
  <c r="I69" i="3" s="1"/>
  <c r="F70" i="3"/>
  <c r="I70" i="3" s="1"/>
  <c r="F71" i="3"/>
  <c r="I71" i="3" s="1"/>
  <c r="F72" i="3"/>
  <c r="F73" i="3"/>
  <c r="I73" i="3" s="1"/>
  <c r="F74" i="3"/>
  <c r="I74" i="3" s="1"/>
  <c r="F75" i="3"/>
  <c r="I75" i="3" s="1"/>
  <c r="F76" i="3"/>
  <c r="F77" i="3"/>
  <c r="I77" i="3" s="1"/>
  <c r="F78" i="3"/>
  <c r="I78" i="3" s="1"/>
  <c r="F79" i="3"/>
  <c r="I79" i="3" s="1"/>
  <c r="F80" i="3"/>
  <c r="F81" i="3"/>
  <c r="I81" i="3" s="1"/>
  <c r="F82" i="3"/>
  <c r="I82" i="3" s="1"/>
  <c r="F83" i="3"/>
  <c r="I83" i="3" s="1"/>
  <c r="F84" i="3"/>
  <c r="F85" i="3"/>
  <c r="I85" i="3" s="1"/>
  <c r="F86" i="3"/>
  <c r="I86" i="3" s="1"/>
  <c r="F87" i="3"/>
  <c r="I87" i="3" s="1"/>
  <c r="F88" i="3"/>
  <c r="F89" i="3"/>
  <c r="I89" i="3" s="1"/>
  <c r="F90" i="3"/>
  <c r="I90" i="3" s="1"/>
  <c r="F91" i="3"/>
  <c r="I91" i="3" s="1"/>
  <c r="F92" i="3"/>
  <c r="F93" i="3"/>
  <c r="I93" i="3" s="1"/>
  <c r="F94" i="3"/>
  <c r="I94" i="3" s="1"/>
  <c r="F95" i="3"/>
  <c r="I95" i="3" s="1"/>
  <c r="F96" i="3"/>
  <c r="F97" i="3"/>
  <c r="I97" i="3" s="1"/>
  <c r="F98" i="3"/>
  <c r="I98" i="3" s="1"/>
  <c r="F99" i="3"/>
  <c r="I99" i="3" s="1"/>
  <c r="F100" i="3"/>
  <c r="F101" i="3"/>
  <c r="I101" i="3" s="1"/>
  <c r="F102" i="3"/>
  <c r="I102" i="3" s="1"/>
  <c r="F103" i="3"/>
  <c r="I103" i="3" s="1"/>
  <c r="F104" i="3"/>
  <c r="F105" i="3"/>
  <c r="I105" i="3" s="1"/>
  <c r="F106" i="3"/>
  <c r="I106" i="3" s="1"/>
  <c r="F107" i="3"/>
  <c r="I107" i="3" s="1"/>
  <c r="F108" i="3"/>
  <c r="F109" i="3"/>
  <c r="I109" i="3" s="1"/>
  <c r="F110" i="3"/>
  <c r="I110" i="3" s="1"/>
  <c r="F111" i="3"/>
  <c r="I111" i="3" s="1"/>
  <c r="F112" i="3"/>
  <c r="F113" i="3"/>
  <c r="I113" i="3" s="1"/>
  <c r="F114" i="3"/>
  <c r="I114" i="3" s="1"/>
  <c r="F115" i="3"/>
  <c r="I115" i="3" s="1"/>
  <c r="F116" i="3"/>
  <c r="F117" i="3"/>
  <c r="I117" i="3" s="1"/>
  <c r="F118" i="3"/>
  <c r="I118" i="3" s="1"/>
  <c r="F119" i="3"/>
  <c r="I119" i="3" s="1"/>
  <c r="F120" i="3"/>
  <c r="F121" i="3"/>
  <c r="I121" i="3" s="1"/>
  <c r="F122" i="3"/>
  <c r="I122" i="3" s="1"/>
  <c r="F123" i="3"/>
  <c r="I123" i="3" s="1"/>
  <c r="F124" i="3"/>
  <c r="F125" i="3"/>
  <c r="I125" i="3" s="1"/>
  <c r="F126" i="3"/>
  <c r="I126" i="3" s="1"/>
  <c r="F127" i="3"/>
  <c r="I127" i="3" s="1"/>
  <c r="F128" i="3"/>
  <c r="F129" i="3"/>
  <c r="I129" i="3" s="1"/>
  <c r="F130" i="3"/>
  <c r="I130" i="3" s="1"/>
  <c r="F131" i="3"/>
  <c r="I131" i="3" s="1"/>
  <c r="F132" i="3"/>
  <c r="F133" i="3"/>
  <c r="I133" i="3" s="1"/>
  <c r="F134" i="3"/>
  <c r="I134" i="3" s="1"/>
  <c r="F135" i="3"/>
  <c r="I135" i="3" s="1"/>
  <c r="F136" i="3"/>
  <c r="F137" i="3"/>
  <c r="I137" i="3" s="1"/>
  <c r="F138" i="3"/>
  <c r="I138" i="3" s="1"/>
  <c r="F139" i="3"/>
  <c r="I139" i="3" s="1"/>
  <c r="F140" i="3"/>
  <c r="F141" i="3"/>
  <c r="I141" i="3" s="1"/>
  <c r="F142" i="3"/>
  <c r="I142" i="3" s="1"/>
  <c r="F143" i="3"/>
  <c r="I143" i="3" s="1"/>
  <c r="F144" i="3"/>
  <c r="F145" i="3"/>
  <c r="I145" i="3" s="1"/>
  <c r="F146" i="3"/>
  <c r="I146" i="3" s="1"/>
  <c r="F147" i="3"/>
  <c r="I147" i="3" s="1"/>
  <c r="F148" i="3"/>
  <c r="F149" i="3"/>
  <c r="I149" i="3" s="1"/>
  <c r="F150" i="3"/>
  <c r="I150" i="3" s="1"/>
  <c r="F151" i="3"/>
  <c r="I151" i="3" s="1"/>
  <c r="F152" i="3"/>
  <c r="F153" i="3"/>
  <c r="I153" i="3" s="1"/>
  <c r="F154" i="3"/>
  <c r="I154" i="3" s="1"/>
  <c r="F155" i="3"/>
  <c r="I155" i="3" s="1"/>
  <c r="F156" i="3"/>
  <c r="F157" i="3"/>
  <c r="I157" i="3" s="1"/>
  <c r="F158" i="3"/>
  <c r="I158" i="3" s="1"/>
  <c r="F159" i="3"/>
  <c r="I159" i="3" s="1"/>
  <c r="F160" i="3"/>
  <c r="F161" i="3"/>
  <c r="I161" i="3" s="1"/>
  <c r="F162" i="3"/>
  <c r="I162" i="3" s="1"/>
  <c r="F163" i="3"/>
  <c r="I163" i="3" s="1"/>
  <c r="F164" i="3"/>
  <c r="F165" i="3"/>
  <c r="I165" i="3" s="1"/>
  <c r="F166" i="3"/>
  <c r="I166" i="3" s="1"/>
  <c r="F167" i="3"/>
  <c r="I167" i="3" s="1"/>
  <c r="F168" i="3"/>
  <c r="F169" i="3"/>
  <c r="I169" i="3" s="1"/>
  <c r="F170" i="3"/>
  <c r="I170" i="3" s="1"/>
  <c r="F171" i="3"/>
  <c r="I171" i="3" s="1"/>
  <c r="F172" i="3"/>
  <c r="F173" i="3"/>
  <c r="I173" i="3" s="1"/>
  <c r="F174" i="3"/>
  <c r="I174" i="3" s="1"/>
  <c r="F175" i="3"/>
  <c r="I175" i="3" s="1"/>
  <c r="F176" i="3"/>
  <c r="F177" i="3"/>
  <c r="I177" i="3" s="1"/>
  <c r="F178" i="3"/>
  <c r="I178" i="3" s="1"/>
  <c r="F179" i="3"/>
  <c r="I179" i="3" s="1"/>
  <c r="F180" i="3"/>
  <c r="F181" i="3"/>
  <c r="I181" i="3" s="1"/>
  <c r="F182" i="3"/>
  <c r="I182" i="3" s="1"/>
  <c r="F183" i="3"/>
  <c r="I183" i="3" s="1"/>
  <c r="F184" i="3"/>
  <c r="F185" i="3"/>
  <c r="I185" i="3" s="1"/>
  <c r="F186" i="3"/>
  <c r="I186" i="3" s="1"/>
  <c r="F187" i="3"/>
  <c r="I187" i="3" s="1"/>
  <c r="F188" i="3"/>
  <c r="F189" i="3"/>
  <c r="I189" i="3" s="1"/>
  <c r="F190" i="3"/>
  <c r="I190" i="3" s="1"/>
  <c r="F191" i="3"/>
  <c r="I191" i="3" s="1"/>
  <c r="F192" i="3"/>
  <c r="F193" i="3"/>
  <c r="I193" i="3" s="1"/>
  <c r="F194" i="3"/>
  <c r="I194" i="3" s="1"/>
  <c r="F195" i="3"/>
  <c r="I195" i="3" s="1"/>
  <c r="F196" i="3"/>
  <c r="F197" i="3"/>
  <c r="I197" i="3" s="1"/>
  <c r="F198" i="3"/>
  <c r="I198" i="3" s="1"/>
  <c r="F199" i="3"/>
  <c r="I199" i="3" s="1"/>
  <c r="F200" i="3"/>
  <c r="F201" i="3"/>
  <c r="I201" i="3" s="1"/>
  <c r="F202" i="3"/>
  <c r="I202" i="3" s="1"/>
  <c r="F203" i="3"/>
  <c r="I203" i="3" s="1"/>
  <c r="F204" i="3"/>
  <c r="F205" i="3"/>
  <c r="I205" i="3" s="1"/>
  <c r="F206" i="3"/>
  <c r="I206" i="3" s="1"/>
  <c r="F207" i="3"/>
  <c r="I207" i="3" s="1"/>
  <c r="F208" i="3"/>
  <c r="F209" i="3"/>
  <c r="I209" i="3" s="1"/>
  <c r="F210" i="3"/>
  <c r="I210" i="3" s="1"/>
  <c r="F211" i="3"/>
  <c r="I211" i="3" s="1"/>
  <c r="F212" i="3"/>
  <c r="F213" i="3"/>
  <c r="I213" i="3" s="1"/>
  <c r="F214" i="3"/>
  <c r="I214" i="3" s="1"/>
  <c r="F215" i="3"/>
  <c r="I215" i="3" s="1"/>
  <c r="F216" i="3"/>
  <c r="F217" i="3"/>
  <c r="I217" i="3" s="1"/>
  <c r="F218" i="3"/>
  <c r="I218" i="3" s="1"/>
  <c r="F219" i="3"/>
  <c r="I219" i="3" s="1"/>
  <c r="F220" i="3"/>
  <c r="F221" i="3"/>
  <c r="I221" i="3" s="1"/>
  <c r="F222" i="3"/>
  <c r="I222" i="3" s="1"/>
  <c r="F223" i="3"/>
  <c r="I223" i="3" s="1"/>
  <c r="F224" i="3"/>
  <c r="F225" i="3"/>
  <c r="I225" i="3" s="1"/>
  <c r="F226" i="3"/>
  <c r="I226" i="3" s="1"/>
  <c r="F227" i="3"/>
  <c r="I227" i="3" s="1"/>
  <c r="F228" i="3"/>
  <c r="F229" i="3"/>
  <c r="I229" i="3" s="1"/>
  <c r="F230" i="3"/>
  <c r="I230" i="3" s="1"/>
  <c r="F231" i="3"/>
  <c r="I231" i="3" s="1"/>
  <c r="F232" i="3"/>
  <c r="F233" i="3"/>
  <c r="I233" i="3" s="1"/>
  <c r="F234" i="3"/>
  <c r="I234" i="3" s="1"/>
  <c r="F235" i="3"/>
  <c r="I235" i="3" s="1"/>
  <c r="F236" i="3"/>
  <c r="F237" i="3"/>
  <c r="I237" i="3" s="1"/>
  <c r="F238" i="3"/>
  <c r="I238" i="3" s="1"/>
  <c r="F239" i="3"/>
  <c r="I239" i="3" s="1"/>
  <c r="F240" i="3"/>
  <c r="F241" i="3"/>
  <c r="I241" i="3" s="1"/>
  <c r="F242" i="3"/>
  <c r="I242" i="3" s="1"/>
  <c r="F243" i="3"/>
  <c r="I243" i="3" s="1"/>
  <c r="F244" i="3"/>
  <c r="F245" i="3"/>
  <c r="I245" i="3" s="1"/>
  <c r="F246" i="3"/>
  <c r="I246" i="3" s="1"/>
  <c r="F247" i="3"/>
  <c r="I247" i="3" s="1"/>
  <c r="F248" i="3"/>
  <c r="F249" i="3"/>
  <c r="I249" i="3" s="1"/>
  <c r="F250" i="3"/>
  <c r="I250" i="3" s="1"/>
  <c r="F251" i="3"/>
  <c r="I251" i="3" s="1"/>
  <c r="F252" i="3"/>
  <c r="F253" i="3"/>
  <c r="I253" i="3" s="1"/>
  <c r="F254" i="3"/>
  <c r="I254" i="3" s="1"/>
  <c r="F255" i="3"/>
  <c r="I255" i="3" s="1"/>
  <c r="F256" i="3"/>
  <c r="F257" i="3"/>
  <c r="I257" i="3" s="1"/>
  <c r="F258" i="3"/>
  <c r="I258" i="3" s="1"/>
  <c r="F259" i="3"/>
  <c r="I259" i="3" s="1"/>
  <c r="F260" i="3"/>
  <c r="F261" i="3"/>
  <c r="I261" i="3" s="1"/>
  <c r="F262" i="3"/>
  <c r="I262" i="3" s="1"/>
  <c r="F263" i="3"/>
  <c r="I263" i="3" s="1"/>
  <c r="F264" i="3"/>
  <c r="F265" i="3"/>
  <c r="I265" i="3" s="1"/>
  <c r="F266" i="3"/>
  <c r="I266" i="3" s="1"/>
  <c r="F267" i="3"/>
  <c r="I267" i="3" s="1"/>
  <c r="F268" i="3"/>
  <c r="F269" i="3"/>
  <c r="I269" i="3" s="1"/>
  <c r="F270" i="3"/>
  <c r="I270" i="3" s="1"/>
  <c r="F271" i="3"/>
  <c r="I271" i="3" s="1"/>
  <c r="F272" i="3"/>
  <c r="F273" i="3"/>
  <c r="I273" i="3" s="1"/>
  <c r="F274" i="3"/>
  <c r="I274" i="3" s="1"/>
  <c r="F275" i="3"/>
  <c r="I275" i="3" s="1"/>
  <c r="F276" i="3"/>
  <c r="F277" i="3"/>
  <c r="I277" i="3" s="1"/>
  <c r="F278" i="3"/>
  <c r="I278" i="3" s="1"/>
  <c r="F279" i="3"/>
  <c r="I279" i="3" s="1"/>
  <c r="F280" i="3"/>
  <c r="F281" i="3"/>
  <c r="I281" i="3" s="1"/>
  <c r="F282" i="3"/>
  <c r="I282" i="3" s="1"/>
  <c r="F283" i="3"/>
  <c r="I283" i="3" s="1"/>
  <c r="F284" i="3"/>
  <c r="F285" i="3"/>
  <c r="I285" i="3" s="1"/>
  <c r="F286" i="3"/>
  <c r="I286" i="3" s="1"/>
  <c r="F287" i="3"/>
  <c r="I287" i="3" s="1"/>
  <c r="F288" i="3"/>
  <c r="F289" i="3"/>
  <c r="I289" i="3" s="1"/>
  <c r="F290" i="3"/>
  <c r="I290" i="3" s="1"/>
  <c r="F291" i="3"/>
  <c r="I291" i="3" s="1"/>
  <c r="F292" i="3"/>
  <c r="F293" i="3"/>
  <c r="I293" i="3" s="1"/>
  <c r="F294" i="3"/>
  <c r="I294" i="3" s="1"/>
  <c r="F295" i="3"/>
  <c r="I295" i="3" s="1"/>
  <c r="F296" i="3"/>
  <c r="F297" i="3"/>
  <c r="I297" i="3" s="1"/>
  <c r="F298" i="3"/>
  <c r="I298" i="3" s="1"/>
  <c r="F299" i="3"/>
  <c r="I299" i="3" s="1"/>
  <c r="F300" i="3"/>
  <c r="F301" i="3"/>
  <c r="I301" i="3" s="1"/>
  <c r="F302" i="3"/>
  <c r="I302" i="3" s="1"/>
  <c r="F303" i="3"/>
  <c r="I303" i="3" s="1"/>
  <c r="F304" i="3"/>
  <c r="F305" i="3"/>
  <c r="I305" i="3" s="1"/>
  <c r="F306" i="3"/>
  <c r="I306" i="3" s="1"/>
  <c r="F307" i="3"/>
  <c r="I307" i="3" s="1"/>
  <c r="F308" i="3"/>
  <c r="F309" i="3"/>
  <c r="I309" i="3" s="1"/>
  <c r="F310" i="3"/>
  <c r="I310" i="3" s="1"/>
  <c r="F311" i="3"/>
  <c r="I311" i="3" s="1"/>
  <c r="F312" i="3"/>
  <c r="F313" i="3"/>
  <c r="I313" i="3" s="1"/>
  <c r="F314" i="3"/>
  <c r="I314" i="3" s="1"/>
  <c r="F315" i="3"/>
  <c r="I315" i="3" s="1"/>
  <c r="F316" i="3"/>
  <c r="F317" i="3"/>
  <c r="I317" i="3" s="1"/>
  <c r="F318" i="3"/>
  <c r="I318" i="3" s="1"/>
  <c r="F319" i="3"/>
  <c r="I319" i="3" s="1"/>
  <c r="F320" i="3"/>
  <c r="F321" i="3"/>
  <c r="I321" i="3" s="1"/>
  <c r="F322" i="3"/>
  <c r="I322" i="3" s="1"/>
  <c r="F323" i="3"/>
  <c r="I323" i="3" s="1"/>
  <c r="F324" i="3"/>
  <c r="F325" i="3"/>
  <c r="I325" i="3" s="1"/>
  <c r="F326" i="3"/>
  <c r="I326" i="3" s="1"/>
  <c r="F327" i="3"/>
  <c r="I327" i="3" s="1"/>
  <c r="F328" i="3"/>
  <c r="F329" i="3"/>
  <c r="I329" i="3" s="1"/>
  <c r="F330" i="3"/>
  <c r="I330" i="3" s="1"/>
  <c r="F331" i="3"/>
  <c r="I331" i="3" s="1"/>
  <c r="F332" i="3"/>
  <c r="F333" i="3"/>
  <c r="I333" i="3" s="1"/>
  <c r="F334" i="3"/>
  <c r="I334" i="3" s="1"/>
  <c r="F335" i="3"/>
  <c r="I335" i="3" s="1"/>
  <c r="F336" i="3"/>
  <c r="F337" i="3"/>
  <c r="I337" i="3" s="1"/>
  <c r="F338" i="3"/>
  <c r="I338" i="3" s="1"/>
  <c r="F339" i="3"/>
  <c r="I339" i="3" s="1"/>
  <c r="F340" i="3"/>
  <c r="F341" i="3"/>
  <c r="I341" i="3" s="1"/>
  <c r="F342" i="3"/>
  <c r="I342" i="3" s="1"/>
  <c r="F343" i="3"/>
  <c r="I343" i="3" s="1"/>
  <c r="F344" i="3"/>
  <c r="F345" i="3"/>
  <c r="I345" i="3" s="1"/>
  <c r="F346" i="3"/>
  <c r="I346" i="3" s="1"/>
  <c r="F347" i="3"/>
  <c r="I347" i="3" s="1"/>
  <c r="F348" i="3"/>
  <c r="F349" i="3"/>
  <c r="I349" i="3" s="1"/>
  <c r="F350" i="3"/>
  <c r="I350" i="3" s="1"/>
  <c r="F351" i="3"/>
  <c r="I351" i="3" s="1"/>
  <c r="F352" i="3"/>
  <c r="F353" i="3"/>
  <c r="I353" i="3" s="1"/>
  <c r="F354" i="3"/>
  <c r="I354" i="3" s="1"/>
  <c r="F355" i="3"/>
  <c r="I355" i="3" s="1"/>
  <c r="F356" i="3"/>
  <c r="F357" i="3"/>
  <c r="I357" i="3" s="1"/>
  <c r="F358" i="3"/>
  <c r="I358" i="3" s="1"/>
  <c r="F359" i="3"/>
  <c r="I359" i="3" s="1"/>
  <c r="F360" i="3"/>
  <c r="F361" i="3"/>
  <c r="I361" i="3" s="1"/>
  <c r="F362" i="3"/>
  <c r="I362" i="3" s="1"/>
  <c r="F363" i="3"/>
  <c r="I363" i="3" s="1"/>
  <c r="F364" i="3"/>
  <c r="F365" i="3"/>
  <c r="I365" i="3" s="1"/>
  <c r="F366" i="3"/>
  <c r="I366" i="3" s="1"/>
  <c r="F367" i="3"/>
  <c r="I367" i="3" s="1"/>
  <c r="F368" i="3"/>
  <c r="F369" i="3"/>
  <c r="I369" i="3" s="1"/>
  <c r="F370" i="3"/>
  <c r="I370" i="3" s="1"/>
  <c r="F371" i="3"/>
  <c r="I371" i="3" s="1"/>
  <c r="F372" i="3"/>
  <c r="F373" i="3"/>
  <c r="I373" i="3" s="1"/>
  <c r="F374" i="3"/>
  <c r="I374" i="3" s="1"/>
  <c r="F375" i="3"/>
  <c r="I375" i="3" s="1"/>
  <c r="F376" i="3"/>
  <c r="F377" i="3"/>
  <c r="I377" i="3" s="1"/>
  <c r="F378" i="3"/>
  <c r="I378" i="3" s="1"/>
  <c r="F379" i="3"/>
  <c r="I379" i="3" s="1"/>
  <c r="F380" i="3"/>
  <c r="F381" i="3"/>
  <c r="I381" i="3" s="1"/>
  <c r="F382" i="3"/>
  <c r="I382" i="3" s="1"/>
  <c r="F383" i="3"/>
  <c r="I383" i="3" s="1"/>
  <c r="F384" i="3"/>
  <c r="F385" i="3"/>
  <c r="I385" i="3" s="1"/>
  <c r="F386" i="3"/>
  <c r="I386" i="3" s="1"/>
  <c r="F387" i="3"/>
  <c r="I387" i="3" s="1"/>
  <c r="F388" i="3"/>
  <c r="F389" i="3"/>
  <c r="I389" i="3" s="1"/>
  <c r="F390" i="3"/>
  <c r="I390" i="3" s="1"/>
  <c r="F391" i="3"/>
  <c r="I391" i="3" s="1"/>
  <c r="F392" i="3"/>
  <c r="F393" i="3"/>
  <c r="I393" i="3" s="1"/>
  <c r="F394" i="3"/>
  <c r="I394" i="3" s="1"/>
  <c r="F395" i="3"/>
  <c r="I395" i="3" s="1"/>
  <c r="F396" i="3"/>
  <c r="F397" i="3"/>
  <c r="I397" i="3" s="1"/>
  <c r="F398" i="3"/>
  <c r="I398" i="3" s="1"/>
  <c r="F399" i="3"/>
  <c r="I399" i="3" s="1"/>
  <c r="F400" i="3"/>
  <c r="F401" i="3"/>
  <c r="I401" i="3" s="1"/>
  <c r="F402" i="3"/>
  <c r="I402" i="3" s="1"/>
  <c r="F403" i="3"/>
  <c r="I403" i="3" s="1"/>
  <c r="F404" i="3"/>
  <c r="F405" i="3"/>
  <c r="I405" i="3" s="1"/>
  <c r="F406" i="3"/>
  <c r="I406" i="3" s="1"/>
  <c r="F407" i="3"/>
  <c r="I407" i="3" s="1"/>
  <c r="F408" i="3"/>
  <c r="F409" i="3"/>
  <c r="I409" i="3" s="1"/>
  <c r="F410" i="3"/>
  <c r="I410" i="3" s="1"/>
  <c r="F411" i="3"/>
  <c r="I411" i="3" s="1"/>
  <c r="F412" i="3"/>
  <c r="F413" i="3"/>
  <c r="I413" i="3" s="1"/>
  <c r="F414" i="3"/>
  <c r="I414" i="3" s="1"/>
  <c r="F415" i="3"/>
  <c r="I415" i="3" s="1"/>
  <c r="F416" i="3"/>
  <c r="F417" i="3"/>
  <c r="I417" i="3" s="1"/>
  <c r="F418" i="3"/>
  <c r="I418" i="3" s="1"/>
  <c r="F419" i="3"/>
  <c r="I419" i="3" s="1"/>
  <c r="F420" i="3"/>
  <c r="F421" i="3"/>
  <c r="I421" i="3" s="1"/>
  <c r="F422" i="3"/>
  <c r="I422" i="3" s="1"/>
  <c r="F423" i="3"/>
  <c r="I423" i="3" s="1"/>
  <c r="F424" i="3"/>
  <c r="F425" i="3"/>
  <c r="I425" i="3" s="1"/>
  <c r="F426" i="3"/>
  <c r="I426" i="3" s="1"/>
  <c r="F427" i="3"/>
  <c r="I427" i="3" s="1"/>
  <c r="F428" i="3"/>
  <c r="F429" i="3"/>
  <c r="I429" i="3" s="1"/>
  <c r="F430" i="3"/>
  <c r="I430" i="3" s="1"/>
  <c r="F431" i="3"/>
  <c r="I431" i="3" s="1"/>
  <c r="F432" i="3"/>
  <c r="F433" i="3"/>
  <c r="I433" i="3" s="1"/>
  <c r="F434" i="3"/>
  <c r="I434" i="3" s="1"/>
  <c r="F435" i="3"/>
  <c r="I435" i="3" s="1"/>
  <c r="F436" i="3"/>
  <c r="F437" i="3"/>
  <c r="I437" i="3" s="1"/>
  <c r="F438" i="3"/>
  <c r="I438" i="3" s="1"/>
  <c r="F439" i="3"/>
  <c r="I439" i="3" s="1"/>
  <c r="F440" i="3"/>
  <c r="F441" i="3"/>
  <c r="I441" i="3" s="1"/>
  <c r="F442" i="3"/>
  <c r="I442" i="3" s="1"/>
  <c r="F443" i="3"/>
  <c r="I443" i="3" s="1"/>
  <c r="F444" i="3"/>
  <c r="F445" i="3"/>
  <c r="I445" i="3" s="1"/>
  <c r="F446" i="3"/>
  <c r="I446" i="3" s="1"/>
  <c r="F447" i="3"/>
  <c r="I447" i="3" s="1"/>
  <c r="F448" i="3"/>
  <c r="F449" i="3"/>
  <c r="I449" i="3" s="1"/>
  <c r="F450" i="3"/>
  <c r="I450" i="3" s="1"/>
  <c r="F451" i="3"/>
  <c r="I451" i="3" s="1"/>
  <c r="F452" i="3"/>
  <c r="F453" i="3"/>
  <c r="I453" i="3" s="1"/>
  <c r="F454" i="3"/>
  <c r="I454" i="3" s="1"/>
  <c r="F455" i="3"/>
  <c r="I455" i="3" s="1"/>
  <c r="F456" i="3"/>
  <c r="F457" i="3"/>
  <c r="I457" i="3" s="1"/>
  <c r="F458" i="3"/>
  <c r="I458" i="3" s="1"/>
  <c r="F459" i="3"/>
  <c r="I459" i="3" s="1"/>
  <c r="F460" i="3"/>
  <c r="F461" i="3"/>
  <c r="I461" i="3" s="1"/>
  <c r="F462" i="3"/>
  <c r="I462" i="3" s="1"/>
  <c r="F463" i="3"/>
  <c r="I463" i="3" s="1"/>
  <c r="F464" i="3"/>
  <c r="F465" i="3"/>
  <c r="I465" i="3" s="1"/>
  <c r="F466" i="3"/>
  <c r="I466" i="3" s="1"/>
  <c r="F467" i="3"/>
  <c r="I467" i="3" s="1"/>
  <c r="F468" i="3"/>
  <c r="F469" i="3"/>
  <c r="I469" i="3" s="1"/>
  <c r="F470" i="3"/>
  <c r="I470" i="3" s="1"/>
  <c r="F471" i="3"/>
  <c r="I471" i="3" s="1"/>
  <c r="F472" i="3"/>
  <c r="F473" i="3"/>
  <c r="I473" i="3" s="1"/>
  <c r="F474" i="3"/>
  <c r="I474" i="3" s="1"/>
  <c r="F475" i="3"/>
  <c r="I475" i="3" s="1"/>
  <c r="F476" i="3"/>
  <c r="F477" i="3"/>
  <c r="I477" i="3" s="1"/>
  <c r="F478" i="3"/>
  <c r="I478" i="3" s="1"/>
  <c r="F479" i="3"/>
  <c r="I479" i="3" s="1"/>
  <c r="F480" i="3"/>
  <c r="F481" i="3"/>
  <c r="I481" i="3" s="1"/>
  <c r="F482" i="3"/>
  <c r="I482" i="3" s="1"/>
  <c r="F483" i="3"/>
  <c r="I483" i="3" s="1"/>
  <c r="F484" i="3"/>
  <c r="I484" i="3" s="1"/>
  <c r="F485" i="3"/>
  <c r="I485" i="3" s="1"/>
  <c r="F486" i="3"/>
  <c r="I486" i="3" s="1"/>
  <c r="F487" i="3"/>
  <c r="I487" i="3" s="1"/>
  <c r="F488" i="3"/>
  <c r="I488" i="3" s="1"/>
  <c r="F489" i="3"/>
  <c r="I489" i="3" s="1"/>
  <c r="F490" i="3"/>
  <c r="I490" i="3" s="1"/>
  <c r="F491" i="3"/>
  <c r="I491" i="3" s="1"/>
  <c r="F492" i="3"/>
  <c r="I492" i="3" s="1"/>
  <c r="F493" i="3"/>
  <c r="I493" i="3" s="1"/>
  <c r="F494" i="3"/>
  <c r="I494" i="3" s="1"/>
  <c r="F495" i="3"/>
  <c r="I495" i="3" s="1"/>
  <c r="F496" i="3"/>
  <c r="I496" i="3" s="1"/>
  <c r="F497" i="3"/>
  <c r="I497" i="3" s="1"/>
  <c r="F498" i="3"/>
  <c r="I498" i="3" s="1"/>
  <c r="F499" i="3"/>
  <c r="I499" i="3" s="1"/>
  <c r="F500" i="3"/>
  <c r="I500" i="3" s="1"/>
  <c r="F501" i="3"/>
  <c r="I501" i="3" s="1"/>
  <c r="F502" i="3"/>
  <c r="I502" i="3" s="1"/>
  <c r="F503" i="3"/>
  <c r="I503" i="3" s="1"/>
  <c r="F504" i="3"/>
  <c r="I504" i="3" s="1"/>
  <c r="E4" i="3"/>
  <c r="E5" i="3"/>
  <c r="X10" i="3" s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H20" i="3" s="1"/>
  <c r="E21" i="3"/>
  <c r="H21" i="3" s="1"/>
  <c r="E22" i="3"/>
  <c r="H22" i="3" s="1"/>
  <c r="E23" i="3"/>
  <c r="E24" i="3"/>
  <c r="E25" i="3"/>
  <c r="E26" i="3"/>
  <c r="E27" i="3"/>
  <c r="E28" i="3"/>
  <c r="E29" i="3"/>
  <c r="E30" i="3"/>
  <c r="E31" i="3"/>
  <c r="H31" i="3" s="1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H205" i="3"/>
  <c r="X9" i="3" l="1"/>
  <c r="J5" i="3" s="1"/>
  <c r="I480" i="3"/>
  <c r="I476" i="3"/>
  <c r="I472" i="3"/>
  <c r="I468" i="3"/>
  <c r="I464" i="3"/>
  <c r="I460" i="3"/>
  <c r="I456" i="3"/>
  <c r="I452" i="3"/>
  <c r="I448" i="3"/>
  <c r="I444" i="3"/>
  <c r="I440" i="3"/>
  <c r="I436" i="3"/>
  <c r="I432" i="3"/>
  <c r="I42" i="3"/>
  <c r="I38" i="3"/>
  <c r="I34" i="3"/>
  <c r="I30" i="3"/>
  <c r="I26" i="3"/>
  <c r="I22" i="3"/>
  <c r="I18" i="3"/>
  <c r="I14" i="3"/>
  <c r="I428" i="3"/>
  <c r="I424" i="3"/>
  <c r="I420" i="3"/>
  <c r="I416" i="3"/>
  <c r="I412" i="3"/>
  <c r="I408" i="3"/>
  <c r="I404" i="3"/>
  <c r="I400" i="3"/>
  <c r="I396" i="3"/>
  <c r="I392" i="3"/>
  <c r="I388" i="3"/>
  <c r="I384" i="3"/>
  <c r="I380" i="3"/>
  <c r="I376" i="3"/>
  <c r="I372" i="3"/>
  <c r="I368" i="3"/>
  <c r="I364" i="3"/>
  <c r="I360" i="3"/>
  <c r="I356" i="3"/>
  <c r="I352" i="3"/>
  <c r="I348" i="3"/>
  <c r="I344" i="3"/>
  <c r="I340" i="3"/>
  <c r="I336" i="3"/>
  <c r="I332" i="3"/>
  <c r="I328" i="3"/>
  <c r="I324" i="3"/>
  <c r="I320" i="3"/>
  <c r="I316" i="3"/>
  <c r="I312" i="3"/>
  <c r="I308" i="3"/>
  <c r="I304" i="3"/>
  <c r="I300" i="3"/>
  <c r="I296" i="3"/>
  <c r="I292" i="3"/>
  <c r="I288" i="3"/>
  <c r="I284" i="3"/>
  <c r="I280" i="3"/>
  <c r="I276" i="3"/>
  <c r="I272" i="3"/>
  <c r="I268" i="3"/>
  <c r="I264" i="3"/>
  <c r="I260" i="3"/>
  <c r="I256" i="3"/>
  <c r="I252" i="3"/>
  <c r="I248" i="3"/>
  <c r="I244" i="3"/>
  <c r="I240" i="3"/>
  <c r="I236" i="3"/>
  <c r="I232" i="3"/>
  <c r="I228" i="3"/>
  <c r="I224" i="3"/>
  <c r="I220" i="3"/>
  <c r="I216" i="3"/>
  <c r="I212" i="3"/>
  <c r="I208" i="3"/>
  <c r="I204" i="3"/>
  <c r="I200" i="3"/>
  <c r="I196" i="3"/>
  <c r="I192" i="3"/>
  <c r="I188" i="3"/>
  <c r="I184" i="3"/>
  <c r="I180" i="3"/>
  <c r="I176" i="3"/>
  <c r="I172" i="3"/>
  <c r="I168" i="3"/>
  <c r="I164" i="3"/>
  <c r="I160" i="3"/>
  <c r="I156" i="3"/>
  <c r="I152" i="3"/>
  <c r="I148" i="3"/>
  <c r="I144" i="3"/>
  <c r="I140" i="3"/>
  <c r="I136" i="3"/>
  <c r="I132" i="3"/>
  <c r="I128" i="3"/>
  <c r="I124" i="3"/>
  <c r="I120" i="3"/>
  <c r="I104" i="3"/>
  <c r="I88" i="3"/>
  <c r="I72" i="3"/>
  <c r="I56" i="3"/>
  <c r="I40" i="3"/>
  <c r="I24" i="3"/>
  <c r="I8" i="3"/>
  <c r="X21" i="3"/>
  <c r="G37" i="4" s="1"/>
  <c r="I4" i="3"/>
  <c r="I116" i="3"/>
  <c r="I112" i="3"/>
  <c r="I108" i="3"/>
  <c r="I100" i="3"/>
  <c r="I96" i="3"/>
  <c r="I92" i="3"/>
  <c r="I84" i="3"/>
  <c r="I80" i="3"/>
  <c r="I76" i="3"/>
  <c r="I68" i="3"/>
  <c r="I64" i="3"/>
  <c r="I60" i="3"/>
  <c r="I52" i="3"/>
  <c r="I48" i="3"/>
  <c r="I44" i="3"/>
  <c r="I36" i="3"/>
  <c r="I32" i="3"/>
  <c r="I28" i="3"/>
  <c r="I20" i="3"/>
  <c r="I16" i="3"/>
  <c r="I12" i="3"/>
  <c r="X7" i="3"/>
  <c r="I10" i="3"/>
  <c r="I6" i="3"/>
  <c r="V15" i="3"/>
  <c r="V9" i="3"/>
  <c r="G27" i="4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11" i="3"/>
  <c r="B12" i="3"/>
  <c r="B13" i="3"/>
  <c r="B14" i="3"/>
  <c r="B15" i="3"/>
  <c r="B16" i="3"/>
  <c r="B4" i="3"/>
  <c r="B5" i="3"/>
  <c r="B6" i="3"/>
  <c r="B7" i="3"/>
  <c r="B8" i="3"/>
  <c r="B9" i="3"/>
  <c r="B10" i="3"/>
  <c r="B3" i="3"/>
  <c r="A3" i="3"/>
  <c r="A4" i="3"/>
  <c r="A5" i="3"/>
  <c r="A6" i="3"/>
  <c r="A7" i="3"/>
  <c r="A8" i="3"/>
  <c r="A9" i="3"/>
  <c r="A10" i="3"/>
  <c r="B2" i="3"/>
  <c r="A39" i="3"/>
  <c r="A40" i="3"/>
  <c r="A41" i="3"/>
  <c r="A42" i="3"/>
  <c r="A31" i="3"/>
  <c r="A32" i="3"/>
  <c r="A33" i="3"/>
  <c r="A34" i="3"/>
  <c r="A35" i="3"/>
  <c r="A36" i="3"/>
  <c r="A37" i="3"/>
  <c r="A38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2" i="3"/>
  <c r="H9" i="3"/>
  <c r="H17" i="3"/>
  <c r="H165" i="3"/>
  <c r="H169" i="3"/>
  <c r="H173" i="3"/>
  <c r="H177" i="3"/>
  <c r="H181" i="3"/>
  <c r="H185" i="3"/>
  <c r="H189" i="3"/>
  <c r="H193" i="3"/>
  <c r="H197" i="3"/>
  <c r="H201" i="3"/>
  <c r="H209" i="3"/>
  <c r="H213" i="3"/>
  <c r="H217" i="3"/>
  <c r="H221" i="3"/>
  <c r="H225" i="3"/>
  <c r="H229" i="3"/>
  <c r="H233" i="3"/>
  <c r="H237" i="3"/>
  <c r="H241" i="3"/>
  <c r="H245" i="3"/>
  <c r="H249" i="3"/>
  <c r="H253" i="3"/>
  <c r="H257" i="3"/>
  <c r="H261" i="3"/>
  <c r="H265" i="3"/>
  <c r="H269" i="3"/>
  <c r="H273" i="3"/>
  <c r="H277" i="3"/>
  <c r="H281" i="3"/>
  <c r="H285" i="3"/>
  <c r="H289" i="3"/>
  <c r="H293" i="3"/>
  <c r="H297" i="3"/>
  <c r="H301" i="3"/>
  <c r="H305" i="3"/>
  <c r="H309" i="3"/>
  <c r="H313" i="3"/>
  <c r="H317" i="3"/>
  <c r="H321" i="3"/>
  <c r="H325" i="3"/>
  <c r="H329" i="3"/>
  <c r="H333" i="3"/>
  <c r="H337" i="3"/>
  <c r="H341" i="3"/>
  <c r="H345" i="3"/>
  <c r="H349" i="3"/>
  <c r="H353" i="3"/>
  <c r="H357" i="3"/>
  <c r="H361" i="3"/>
  <c r="H365" i="3"/>
  <c r="H369" i="3"/>
  <c r="H373" i="3"/>
  <c r="H377" i="3"/>
  <c r="H381" i="3"/>
  <c r="H385" i="3"/>
  <c r="H389" i="3"/>
  <c r="H393" i="3"/>
  <c r="H397" i="3"/>
  <c r="H401" i="3"/>
  <c r="H405" i="3"/>
  <c r="H409" i="3"/>
  <c r="H413" i="3"/>
  <c r="H417" i="3"/>
  <c r="H421" i="3"/>
  <c r="H425" i="3"/>
  <c r="H429" i="3"/>
  <c r="H433" i="3"/>
  <c r="H437" i="3"/>
  <c r="H441" i="3"/>
  <c r="H445" i="3"/>
  <c r="H449" i="3"/>
  <c r="H453" i="3"/>
  <c r="H457" i="3"/>
  <c r="H461" i="3"/>
  <c r="H465" i="3"/>
  <c r="H469" i="3"/>
  <c r="H473" i="3"/>
  <c r="H477" i="3"/>
  <c r="H481" i="3"/>
  <c r="H485" i="3"/>
  <c r="H489" i="3"/>
  <c r="H493" i="3"/>
  <c r="H497" i="3"/>
  <c r="H501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4" i="3"/>
  <c r="C4" i="3"/>
  <c r="H1746" i="3"/>
  <c r="H1745" i="3"/>
  <c r="H1744" i="3"/>
  <c r="H1743" i="3"/>
  <c r="H1742" i="3"/>
  <c r="H1741" i="3"/>
  <c r="H1740" i="3"/>
  <c r="H1739" i="3"/>
  <c r="H1738" i="3"/>
  <c r="H1737" i="3"/>
  <c r="H1736" i="3"/>
  <c r="H1735" i="3"/>
  <c r="H1734" i="3"/>
  <c r="H1733" i="3"/>
  <c r="H1732" i="3"/>
  <c r="H1731" i="3"/>
  <c r="H1730" i="3"/>
  <c r="H1729" i="3"/>
  <c r="H1728" i="3"/>
  <c r="H1727" i="3"/>
  <c r="H1726" i="3"/>
  <c r="H1725" i="3"/>
  <c r="H1724" i="3"/>
  <c r="H1723" i="3"/>
  <c r="H1722" i="3"/>
  <c r="H1721" i="3"/>
  <c r="H1720" i="3"/>
  <c r="H1719" i="3"/>
  <c r="H1718" i="3"/>
  <c r="H1717" i="3"/>
  <c r="H1716" i="3"/>
  <c r="H1715" i="3"/>
  <c r="H1714" i="3"/>
  <c r="H1713" i="3"/>
  <c r="H1712" i="3"/>
  <c r="H1711" i="3"/>
  <c r="H1710" i="3"/>
  <c r="H1709" i="3"/>
  <c r="H1708" i="3"/>
  <c r="H1707" i="3"/>
  <c r="H1706" i="3"/>
  <c r="H1705" i="3"/>
  <c r="H1704" i="3"/>
  <c r="H1703" i="3"/>
  <c r="H1702" i="3"/>
  <c r="H1701" i="3"/>
  <c r="H1700" i="3"/>
  <c r="H1699" i="3"/>
  <c r="H1698" i="3"/>
  <c r="H1697" i="3"/>
  <c r="H1696" i="3"/>
  <c r="H1695" i="3"/>
  <c r="H1694" i="3"/>
  <c r="H1693" i="3"/>
  <c r="H1692" i="3"/>
  <c r="H1691" i="3"/>
  <c r="H1690" i="3"/>
  <c r="H1689" i="3"/>
  <c r="H1688" i="3"/>
  <c r="H1687" i="3"/>
  <c r="H1686" i="3"/>
  <c r="H1685" i="3"/>
  <c r="H1684" i="3"/>
  <c r="H1683" i="3"/>
  <c r="H1682" i="3"/>
  <c r="H1681" i="3"/>
  <c r="H1680" i="3"/>
  <c r="H1679" i="3"/>
  <c r="H1678" i="3"/>
  <c r="H1677" i="3"/>
  <c r="H1676" i="3"/>
  <c r="H1675" i="3"/>
  <c r="H1674" i="3"/>
  <c r="H1673" i="3"/>
  <c r="H1672" i="3"/>
  <c r="H1671" i="3"/>
  <c r="H1670" i="3"/>
  <c r="H1669" i="3"/>
  <c r="H1668" i="3"/>
  <c r="H1667" i="3"/>
  <c r="H1666" i="3"/>
  <c r="H1665" i="3"/>
  <c r="H1664" i="3"/>
  <c r="H1663" i="3"/>
  <c r="H1662" i="3"/>
  <c r="H1661" i="3"/>
  <c r="H1660" i="3"/>
  <c r="H1659" i="3"/>
  <c r="H1658" i="3"/>
  <c r="H1657" i="3"/>
  <c r="H1656" i="3"/>
  <c r="H1655" i="3"/>
  <c r="H1654" i="3"/>
  <c r="H1653" i="3"/>
  <c r="H1652" i="3"/>
  <c r="H1651" i="3"/>
  <c r="H1650" i="3"/>
  <c r="H1649" i="3"/>
  <c r="H1648" i="3"/>
  <c r="H1647" i="3"/>
  <c r="H1646" i="3"/>
  <c r="H1645" i="3"/>
  <c r="H1644" i="3"/>
  <c r="H1643" i="3"/>
  <c r="H1642" i="3"/>
  <c r="H1641" i="3"/>
  <c r="H1640" i="3"/>
  <c r="H1639" i="3"/>
  <c r="H1638" i="3"/>
  <c r="H1637" i="3"/>
  <c r="H1636" i="3"/>
  <c r="H1635" i="3"/>
  <c r="H1634" i="3"/>
  <c r="H1633" i="3"/>
  <c r="H1632" i="3"/>
  <c r="H1631" i="3"/>
  <c r="H1630" i="3"/>
  <c r="H1629" i="3"/>
  <c r="H1628" i="3"/>
  <c r="H1627" i="3"/>
  <c r="H1626" i="3"/>
  <c r="H1625" i="3"/>
  <c r="H1624" i="3"/>
  <c r="H1623" i="3"/>
  <c r="H1622" i="3"/>
  <c r="H1621" i="3"/>
  <c r="H1620" i="3"/>
  <c r="H1619" i="3"/>
  <c r="H1618" i="3"/>
  <c r="H1617" i="3"/>
  <c r="H1616" i="3"/>
  <c r="H1615" i="3"/>
  <c r="H1614" i="3"/>
  <c r="H1613" i="3"/>
  <c r="H1612" i="3"/>
  <c r="H1611" i="3"/>
  <c r="H1610" i="3"/>
  <c r="H1609" i="3"/>
  <c r="H1608" i="3"/>
  <c r="H1607" i="3"/>
  <c r="H1606" i="3"/>
  <c r="H1605" i="3"/>
  <c r="H1604" i="3"/>
  <c r="H1603" i="3"/>
  <c r="H1602" i="3"/>
  <c r="H1601" i="3"/>
  <c r="H1600" i="3"/>
  <c r="H1599" i="3"/>
  <c r="H1598" i="3"/>
  <c r="H1597" i="3"/>
  <c r="H1596" i="3"/>
  <c r="H1595" i="3"/>
  <c r="H1594" i="3"/>
  <c r="H1593" i="3"/>
  <c r="H1592" i="3"/>
  <c r="H1591" i="3"/>
  <c r="H1590" i="3"/>
  <c r="H1589" i="3"/>
  <c r="H1588" i="3"/>
  <c r="H1587" i="3"/>
  <c r="H1586" i="3"/>
  <c r="H1585" i="3"/>
  <c r="H1584" i="3"/>
  <c r="H1583" i="3"/>
  <c r="H1582" i="3"/>
  <c r="H1581" i="3"/>
  <c r="H1580" i="3"/>
  <c r="H1579" i="3"/>
  <c r="H1578" i="3"/>
  <c r="H1577" i="3"/>
  <c r="H1576" i="3"/>
  <c r="H1575" i="3"/>
  <c r="H1574" i="3"/>
  <c r="H1573" i="3"/>
  <c r="H1572" i="3"/>
  <c r="H1571" i="3"/>
  <c r="H1570" i="3"/>
  <c r="H1569" i="3"/>
  <c r="H1568" i="3"/>
  <c r="H1567" i="3"/>
  <c r="H1566" i="3"/>
  <c r="H1565" i="3"/>
  <c r="H1564" i="3"/>
  <c r="H1563" i="3"/>
  <c r="H1562" i="3"/>
  <c r="H1561" i="3"/>
  <c r="H1560" i="3"/>
  <c r="H1559" i="3"/>
  <c r="H1558" i="3"/>
  <c r="H1557" i="3"/>
  <c r="H1556" i="3"/>
  <c r="H1555" i="3"/>
  <c r="H1554" i="3"/>
  <c r="H1553" i="3"/>
  <c r="H1552" i="3"/>
  <c r="H1551" i="3"/>
  <c r="H1550" i="3"/>
  <c r="H1549" i="3"/>
  <c r="H1548" i="3"/>
  <c r="H1547" i="3"/>
  <c r="H1546" i="3"/>
  <c r="H1545" i="3"/>
  <c r="H1544" i="3"/>
  <c r="H1543" i="3"/>
  <c r="H1542" i="3"/>
  <c r="H1541" i="3"/>
  <c r="H1540" i="3"/>
  <c r="H1539" i="3"/>
  <c r="H1538" i="3"/>
  <c r="H1537" i="3"/>
  <c r="H1536" i="3"/>
  <c r="H1535" i="3"/>
  <c r="H1534" i="3"/>
  <c r="H1533" i="3"/>
  <c r="H1532" i="3"/>
  <c r="H1531" i="3"/>
  <c r="H1530" i="3"/>
  <c r="H1529" i="3"/>
  <c r="H1528" i="3"/>
  <c r="H1527" i="3"/>
  <c r="H1526" i="3"/>
  <c r="H1525" i="3"/>
  <c r="H1524" i="3"/>
  <c r="H1523" i="3"/>
  <c r="H1522" i="3"/>
  <c r="H1521" i="3"/>
  <c r="H1520" i="3"/>
  <c r="H1519" i="3"/>
  <c r="H1518" i="3"/>
  <c r="H1517" i="3"/>
  <c r="H1516" i="3"/>
  <c r="H1515" i="3"/>
  <c r="H1514" i="3"/>
  <c r="H1513" i="3"/>
  <c r="H1512" i="3"/>
  <c r="H1511" i="3"/>
  <c r="H1510" i="3"/>
  <c r="H1509" i="3"/>
  <c r="H1508" i="3"/>
  <c r="H1507" i="3"/>
  <c r="H1506" i="3"/>
  <c r="H1505" i="3"/>
  <c r="H1504" i="3"/>
  <c r="H1503" i="3"/>
  <c r="H1502" i="3"/>
  <c r="H1501" i="3"/>
  <c r="H1500" i="3"/>
  <c r="H1499" i="3"/>
  <c r="H1498" i="3"/>
  <c r="H1497" i="3"/>
  <c r="H1496" i="3"/>
  <c r="H1495" i="3"/>
  <c r="H1494" i="3"/>
  <c r="H1493" i="3"/>
  <c r="H1492" i="3"/>
  <c r="H1491" i="3"/>
  <c r="H1490" i="3"/>
  <c r="H1489" i="3"/>
  <c r="H1488" i="3"/>
  <c r="H1487" i="3"/>
  <c r="H1486" i="3"/>
  <c r="H1485" i="3"/>
  <c r="H1484" i="3"/>
  <c r="H1483" i="3"/>
  <c r="H1482" i="3"/>
  <c r="H1481" i="3"/>
  <c r="H1480" i="3"/>
  <c r="H1479" i="3"/>
  <c r="H1478" i="3"/>
  <c r="H1477" i="3"/>
  <c r="H1476" i="3"/>
  <c r="H1475" i="3"/>
  <c r="H1474" i="3"/>
  <c r="H1473" i="3"/>
  <c r="H1472" i="3"/>
  <c r="H1471" i="3"/>
  <c r="H1470" i="3"/>
  <c r="H1469" i="3"/>
  <c r="H1468" i="3"/>
  <c r="H1467" i="3"/>
  <c r="H1466" i="3"/>
  <c r="H1465" i="3"/>
  <c r="H1464" i="3"/>
  <c r="H1463" i="3"/>
  <c r="H1462" i="3"/>
  <c r="H1461" i="3"/>
  <c r="H1460" i="3"/>
  <c r="H1459" i="3"/>
  <c r="H1458" i="3"/>
  <c r="H1457" i="3"/>
  <c r="H1456" i="3"/>
  <c r="H1455" i="3"/>
  <c r="H1454" i="3"/>
  <c r="H1453" i="3"/>
  <c r="H1452" i="3"/>
  <c r="H1451" i="3"/>
  <c r="H1450" i="3"/>
  <c r="H1449" i="3"/>
  <c r="H1448" i="3"/>
  <c r="H1447" i="3"/>
  <c r="H1446" i="3"/>
  <c r="H1445" i="3"/>
  <c r="H1444" i="3"/>
  <c r="H1443" i="3"/>
  <c r="H1442" i="3"/>
  <c r="H1441" i="3"/>
  <c r="H1440" i="3"/>
  <c r="H1439" i="3"/>
  <c r="H1438" i="3"/>
  <c r="H1437" i="3"/>
  <c r="H1436" i="3"/>
  <c r="H1435" i="3"/>
  <c r="H1434" i="3"/>
  <c r="H1433" i="3"/>
  <c r="H1432" i="3"/>
  <c r="H1431" i="3"/>
  <c r="H1430" i="3"/>
  <c r="H1429" i="3"/>
  <c r="H1428" i="3"/>
  <c r="H1427" i="3"/>
  <c r="H1426" i="3"/>
  <c r="H1425" i="3"/>
  <c r="H1424" i="3"/>
  <c r="H1423" i="3"/>
  <c r="H1422" i="3"/>
  <c r="H1421" i="3"/>
  <c r="H1420" i="3"/>
  <c r="H1419" i="3"/>
  <c r="H1418" i="3"/>
  <c r="H1417" i="3"/>
  <c r="H1416" i="3"/>
  <c r="H1415" i="3"/>
  <c r="H1414" i="3"/>
  <c r="H1413" i="3"/>
  <c r="H1412" i="3"/>
  <c r="H1411" i="3"/>
  <c r="H1410" i="3"/>
  <c r="H1409" i="3"/>
  <c r="H1408" i="3"/>
  <c r="H1407" i="3"/>
  <c r="H1406" i="3"/>
  <c r="H1405" i="3"/>
  <c r="H1404" i="3"/>
  <c r="H1403" i="3"/>
  <c r="H1402" i="3"/>
  <c r="H1401" i="3"/>
  <c r="H1400" i="3"/>
  <c r="H1399" i="3"/>
  <c r="H1398" i="3"/>
  <c r="H1397" i="3"/>
  <c r="H1396" i="3"/>
  <c r="H1395" i="3"/>
  <c r="H1394" i="3"/>
  <c r="H1393" i="3"/>
  <c r="H1392" i="3"/>
  <c r="H1391" i="3"/>
  <c r="H1390" i="3"/>
  <c r="H1389" i="3"/>
  <c r="H1388" i="3"/>
  <c r="H1387" i="3"/>
  <c r="H1386" i="3"/>
  <c r="H1385" i="3"/>
  <c r="H1384" i="3"/>
  <c r="H1383" i="3"/>
  <c r="H1382" i="3"/>
  <c r="H1381" i="3"/>
  <c r="H1380" i="3"/>
  <c r="H1379" i="3"/>
  <c r="H1378" i="3"/>
  <c r="H1377" i="3"/>
  <c r="H1376" i="3"/>
  <c r="H1375" i="3"/>
  <c r="H1374" i="3"/>
  <c r="H1373" i="3"/>
  <c r="H1372" i="3"/>
  <c r="H1371" i="3"/>
  <c r="H1370" i="3"/>
  <c r="H1369" i="3"/>
  <c r="H1368" i="3"/>
  <c r="H1367" i="3"/>
  <c r="H1366" i="3"/>
  <c r="H1365" i="3"/>
  <c r="H1364" i="3"/>
  <c r="H1363" i="3"/>
  <c r="H1362" i="3"/>
  <c r="H1361" i="3"/>
  <c r="H1360" i="3"/>
  <c r="H1359" i="3"/>
  <c r="H1358" i="3"/>
  <c r="H1357" i="3"/>
  <c r="H1356" i="3"/>
  <c r="H1355" i="3"/>
  <c r="H1354" i="3"/>
  <c r="H1353" i="3"/>
  <c r="H1352" i="3"/>
  <c r="H1351" i="3"/>
  <c r="H1350" i="3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H1337" i="3"/>
  <c r="H1336" i="3"/>
  <c r="H1335" i="3"/>
  <c r="H1334" i="3"/>
  <c r="H1333" i="3"/>
  <c r="H1332" i="3"/>
  <c r="H1331" i="3"/>
  <c r="H1330" i="3"/>
  <c r="H1329" i="3"/>
  <c r="H1328" i="3"/>
  <c r="H1327" i="3"/>
  <c r="H1326" i="3"/>
  <c r="H1325" i="3"/>
  <c r="H1324" i="3"/>
  <c r="H1323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H1290" i="3"/>
  <c r="H1289" i="3"/>
  <c r="H1288" i="3"/>
  <c r="H1287" i="3"/>
  <c r="H1286" i="3"/>
  <c r="H1285" i="3"/>
  <c r="H1284" i="3"/>
  <c r="H1283" i="3"/>
  <c r="H1282" i="3"/>
  <c r="H1281" i="3"/>
  <c r="H1280" i="3"/>
  <c r="H1279" i="3"/>
  <c r="H1278" i="3"/>
  <c r="H1277" i="3"/>
  <c r="H1276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H1243" i="3"/>
  <c r="H1242" i="3"/>
  <c r="H1241" i="3"/>
  <c r="H1240" i="3"/>
  <c r="H1239" i="3"/>
  <c r="H1238" i="3"/>
  <c r="H1237" i="3"/>
  <c r="H1236" i="3"/>
  <c r="H1235" i="3"/>
  <c r="H1234" i="3"/>
  <c r="H1233" i="3"/>
  <c r="H1232" i="3"/>
  <c r="H1231" i="3"/>
  <c r="H1230" i="3"/>
  <c r="H1229" i="3"/>
  <c r="H1228" i="3"/>
  <c r="H1227" i="3"/>
  <c r="H1226" i="3"/>
  <c r="H1225" i="3"/>
  <c r="H1224" i="3"/>
  <c r="H1223" i="3"/>
  <c r="H1222" i="3"/>
  <c r="H1221" i="3"/>
  <c r="H1220" i="3"/>
  <c r="H1219" i="3"/>
  <c r="H1218" i="3"/>
  <c r="H1217" i="3"/>
  <c r="H1216" i="3"/>
  <c r="H1215" i="3"/>
  <c r="H1214" i="3"/>
  <c r="H1213" i="3"/>
  <c r="H1212" i="3"/>
  <c r="H1211" i="3"/>
  <c r="H1210" i="3"/>
  <c r="H1209" i="3"/>
  <c r="H1208" i="3"/>
  <c r="H1207" i="3"/>
  <c r="H1206" i="3"/>
  <c r="H1205" i="3"/>
  <c r="H1204" i="3"/>
  <c r="H1203" i="3"/>
  <c r="H1202" i="3"/>
  <c r="H1201" i="3"/>
  <c r="H1200" i="3"/>
  <c r="H1199" i="3"/>
  <c r="H1198" i="3"/>
  <c r="H1197" i="3"/>
  <c r="H1196" i="3"/>
  <c r="H1195" i="3"/>
  <c r="H1194" i="3"/>
  <c r="H1193" i="3"/>
  <c r="H1192" i="3"/>
  <c r="H1191" i="3"/>
  <c r="H1190" i="3"/>
  <c r="H1189" i="3"/>
  <c r="H1188" i="3"/>
  <c r="H1187" i="3"/>
  <c r="H1186" i="3"/>
  <c r="H1185" i="3"/>
  <c r="H1184" i="3"/>
  <c r="H1183" i="3"/>
  <c r="H1182" i="3"/>
  <c r="H1181" i="3"/>
  <c r="H1180" i="3"/>
  <c r="H1179" i="3"/>
  <c r="H1178" i="3"/>
  <c r="H1177" i="3"/>
  <c r="H1176" i="3"/>
  <c r="H1175" i="3"/>
  <c r="H1174" i="3"/>
  <c r="H1173" i="3"/>
  <c r="H1172" i="3"/>
  <c r="H1171" i="3"/>
  <c r="H1170" i="3"/>
  <c r="H1169" i="3"/>
  <c r="H1168" i="3"/>
  <c r="H1167" i="3"/>
  <c r="H1166" i="3"/>
  <c r="H1165" i="3"/>
  <c r="H1164" i="3"/>
  <c r="H1163" i="3"/>
  <c r="H1162" i="3"/>
  <c r="H1161" i="3"/>
  <c r="H1160" i="3"/>
  <c r="H1159" i="3"/>
  <c r="H1158" i="3"/>
  <c r="H1157" i="3"/>
  <c r="H1156" i="3"/>
  <c r="H1155" i="3"/>
  <c r="H1154" i="3"/>
  <c r="H1153" i="3"/>
  <c r="H1152" i="3"/>
  <c r="H1151" i="3"/>
  <c r="H1150" i="3"/>
  <c r="H1149" i="3"/>
  <c r="H1148" i="3"/>
  <c r="H1147" i="3"/>
  <c r="H1146" i="3"/>
  <c r="H1145" i="3"/>
  <c r="H1144" i="3"/>
  <c r="H1143" i="3"/>
  <c r="H1142" i="3"/>
  <c r="H1141" i="3"/>
  <c r="H1140" i="3"/>
  <c r="H1139" i="3"/>
  <c r="H1138" i="3"/>
  <c r="H1137" i="3"/>
  <c r="H1136" i="3"/>
  <c r="H1135" i="3"/>
  <c r="H1134" i="3"/>
  <c r="H1133" i="3"/>
  <c r="H1132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H1099" i="3"/>
  <c r="H1098" i="3"/>
  <c r="H1097" i="3"/>
  <c r="H1096" i="3"/>
  <c r="H1095" i="3"/>
  <c r="H1094" i="3"/>
  <c r="H1093" i="3"/>
  <c r="H1092" i="3"/>
  <c r="H1091" i="3"/>
  <c r="H1090" i="3"/>
  <c r="H1089" i="3"/>
  <c r="H1088" i="3"/>
  <c r="H1087" i="3"/>
  <c r="H1086" i="3"/>
  <c r="H1085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H1052" i="3"/>
  <c r="H1051" i="3"/>
  <c r="H1050" i="3"/>
  <c r="H1049" i="3"/>
  <c r="H1048" i="3"/>
  <c r="H1047" i="3"/>
  <c r="H1046" i="3"/>
  <c r="H1045" i="3"/>
  <c r="H1044" i="3"/>
  <c r="H1043" i="3"/>
  <c r="H1042" i="3"/>
  <c r="H1041" i="3"/>
  <c r="H1040" i="3"/>
  <c r="H1039" i="3"/>
  <c r="H1038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0" i="3"/>
  <c r="H499" i="3"/>
  <c r="H498" i="3"/>
  <c r="H496" i="3"/>
  <c r="H495" i="3"/>
  <c r="H494" i="3"/>
  <c r="H492" i="3"/>
  <c r="H491" i="3"/>
  <c r="H490" i="3"/>
  <c r="H488" i="3"/>
  <c r="H487" i="3"/>
  <c r="H486" i="3"/>
  <c r="H484" i="3"/>
  <c r="H483" i="3"/>
  <c r="H482" i="3"/>
  <c r="H480" i="3"/>
  <c r="H479" i="3"/>
  <c r="H478" i="3"/>
  <c r="H476" i="3"/>
  <c r="H475" i="3"/>
  <c r="H474" i="3"/>
  <c r="H472" i="3"/>
  <c r="H471" i="3"/>
  <c r="H470" i="3"/>
  <c r="H468" i="3"/>
  <c r="H467" i="3"/>
  <c r="H466" i="3"/>
  <c r="H464" i="3"/>
  <c r="H463" i="3"/>
  <c r="H462" i="3"/>
  <c r="H460" i="3"/>
  <c r="H459" i="3"/>
  <c r="H458" i="3"/>
  <c r="H456" i="3"/>
  <c r="H455" i="3"/>
  <c r="H454" i="3"/>
  <c r="H452" i="3"/>
  <c r="H451" i="3"/>
  <c r="H450" i="3"/>
  <c r="H448" i="3"/>
  <c r="H447" i="3"/>
  <c r="H446" i="3"/>
  <c r="H444" i="3"/>
  <c r="H443" i="3"/>
  <c r="H442" i="3"/>
  <c r="H440" i="3"/>
  <c r="H439" i="3"/>
  <c r="H438" i="3"/>
  <c r="H436" i="3"/>
  <c r="H435" i="3"/>
  <c r="H434" i="3"/>
  <c r="H432" i="3"/>
  <c r="H431" i="3"/>
  <c r="H430" i="3"/>
  <c r="H428" i="3"/>
  <c r="H427" i="3"/>
  <c r="H426" i="3"/>
  <c r="H424" i="3"/>
  <c r="H423" i="3"/>
  <c r="H422" i="3"/>
  <c r="H420" i="3"/>
  <c r="H419" i="3"/>
  <c r="H418" i="3"/>
  <c r="H416" i="3"/>
  <c r="H415" i="3"/>
  <c r="H414" i="3"/>
  <c r="H412" i="3"/>
  <c r="H411" i="3"/>
  <c r="H410" i="3"/>
  <c r="H408" i="3"/>
  <c r="H407" i="3"/>
  <c r="H406" i="3"/>
  <c r="H404" i="3"/>
  <c r="H403" i="3"/>
  <c r="H402" i="3"/>
  <c r="H400" i="3"/>
  <c r="H399" i="3"/>
  <c r="H398" i="3"/>
  <c r="H396" i="3"/>
  <c r="H395" i="3"/>
  <c r="H394" i="3"/>
  <c r="H392" i="3"/>
  <c r="H391" i="3"/>
  <c r="H390" i="3"/>
  <c r="H388" i="3"/>
  <c r="H387" i="3"/>
  <c r="H386" i="3"/>
  <c r="H384" i="3"/>
  <c r="H383" i="3"/>
  <c r="H382" i="3"/>
  <c r="H380" i="3"/>
  <c r="H379" i="3"/>
  <c r="H378" i="3"/>
  <c r="H376" i="3"/>
  <c r="H375" i="3"/>
  <c r="H374" i="3"/>
  <c r="H372" i="3"/>
  <c r="H371" i="3"/>
  <c r="H370" i="3"/>
  <c r="H368" i="3"/>
  <c r="H367" i="3"/>
  <c r="H366" i="3"/>
  <c r="H364" i="3"/>
  <c r="H363" i="3"/>
  <c r="H362" i="3"/>
  <c r="H360" i="3"/>
  <c r="H359" i="3"/>
  <c r="H358" i="3"/>
  <c r="H356" i="3"/>
  <c r="H355" i="3"/>
  <c r="H354" i="3"/>
  <c r="H352" i="3"/>
  <c r="H351" i="3"/>
  <c r="H350" i="3"/>
  <c r="H348" i="3"/>
  <c r="H347" i="3"/>
  <c r="H346" i="3"/>
  <c r="H344" i="3"/>
  <c r="H343" i="3"/>
  <c r="H342" i="3"/>
  <c r="H340" i="3"/>
  <c r="H339" i="3"/>
  <c r="H338" i="3"/>
  <c r="H336" i="3"/>
  <c r="H335" i="3"/>
  <c r="H334" i="3"/>
  <c r="H332" i="3"/>
  <c r="H331" i="3"/>
  <c r="H330" i="3"/>
  <c r="H328" i="3"/>
  <c r="H327" i="3"/>
  <c r="H326" i="3"/>
  <c r="H324" i="3"/>
  <c r="H323" i="3"/>
  <c r="H322" i="3"/>
  <c r="H320" i="3"/>
  <c r="H319" i="3"/>
  <c r="H318" i="3"/>
  <c r="H316" i="3"/>
  <c r="H315" i="3"/>
  <c r="H314" i="3"/>
  <c r="H312" i="3"/>
  <c r="H311" i="3"/>
  <c r="H310" i="3"/>
  <c r="H308" i="3"/>
  <c r="H307" i="3"/>
  <c r="H306" i="3"/>
  <c r="H304" i="3"/>
  <c r="H303" i="3"/>
  <c r="H302" i="3"/>
  <c r="H300" i="3"/>
  <c r="H299" i="3"/>
  <c r="H298" i="3"/>
  <c r="H296" i="3"/>
  <c r="H295" i="3"/>
  <c r="H294" i="3"/>
  <c r="H292" i="3"/>
  <c r="H291" i="3"/>
  <c r="H290" i="3"/>
  <c r="H288" i="3"/>
  <c r="H287" i="3"/>
  <c r="H286" i="3"/>
  <c r="H284" i="3"/>
  <c r="H283" i="3"/>
  <c r="H282" i="3"/>
  <c r="H280" i="3"/>
  <c r="H279" i="3"/>
  <c r="H278" i="3"/>
  <c r="H276" i="3"/>
  <c r="H275" i="3"/>
  <c r="H274" i="3"/>
  <c r="H272" i="3"/>
  <c r="H271" i="3"/>
  <c r="H270" i="3"/>
  <c r="H268" i="3"/>
  <c r="H267" i="3"/>
  <c r="H266" i="3"/>
  <c r="H264" i="3"/>
  <c r="H263" i="3"/>
  <c r="H262" i="3"/>
  <c r="H260" i="3"/>
  <c r="H259" i="3"/>
  <c r="H258" i="3"/>
  <c r="H256" i="3"/>
  <c r="H255" i="3"/>
  <c r="H254" i="3"/>
  <c r="H252" i="3"/>
  <c r="H251" i="3"/>
  <c r="H250" i="3"/>
  <c r="H248" i="3"/>
  <c r="H247" i="3"/>
  <c r="H246" i="3"/>
  <c r="H244" i="3"/>
  <c r="H243" i="3"/>
  <c r="H242" i="3"/>
  <c r="H240" i="3"/>
  <c r="H239" i="3"/>
  <c r="H238" i="3"/>
  <c r="H236" i="3"/>
  <c r="H235" i="3"/>
  <c r="H234" i="3"/>
  <c r="H232" i="3"/>
  <c r="H231" i="3"/>
  <c r="H230" i="3"/>
  <c r="H228" i="3"/>
  <c r="H227" i="3"/>
  <c r="H226" i="3"/>
  <c r="H224" i="3"/>
  <c r="H223" i="3"/>
  <c r="H222" i="3"/>
  <c r="H220" i="3"/>
  <c r="H219" i="3"/>
  <c r="H218" i="3"/>
  <c r="H216" i="3"/>
  <c r="H215" i="3"/>
  <c r="H214" i="3"/>
  <c r="H212" i="3"/>
  <c r="H211" i="3"/>
  <c r="H210" i="3"/>
  <c r="H208" i="3"/>
  <c r="H207" i="3"/>
  <c r="H206" i="3"/>
  <c r="H204" i="3"/>
  <c r="H203" i="3"/>
  <c r="H202" i="3"/>
  <c r="H200" i="3"/>
  <c r="H199" i="3"/>
  <c r="H198" i="3"/>
  <c r="H196" i="3"/>
  <c r="H195" i="3"/>
  <c r="H194" i="3"/>
  <c r="H192" i="3"/>
  <c r="H191" i="3"/>
  <c r="H190" i="3"/>
  <c r="H188" i="3"/>
  <c r="H187" i="3"/>
  <c r="H186" i="3"/>
  <c r="H184" i="3"/>
  <c r="H183" i="3"/>
  <c r="H182" i="3"/>
  <c r="H180" i="3"/>
  <c r="H179" i="3"/>
  <c r="H178" i="3"/>
  <c r="H176" i="3"/>
  <c r="H175" i="3"/>
  <c r="H174" i="3"/>
  <c r="H172" i="3"/>
  <c r="H171" i="3"/>
  <c r="H170" i="3"/>
  <c r="H168" i="3"/>
  <c r="H167" i="3"/>
  <c r="H166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0" i="3"/>
  <c r="H29" i="3"/>
  <c r="H28" i="3"/>
  <c r="H27" i="3"/>
  <c r="H26" i="3"/>
  <c r="H25" i="3"/>
  <c r="H24" i="3"/>
  <c r="H23" i="3"/>
  <c r="H19" i="3"/>
  <c r="H18" i="3"/>
  <c r="H16" i="3"/>
  <c r="H15" i="3"/>
  <c r="H14" i="3"/>
  <c r="H13" i="3"/>
  <c r="H12" i="3"/>
  <c r="H11" i="3"/>
  <c r="H10" i="3"/>
  <c r="H8" i="3"/>
  <c r="H7" i="3"/>
  <c r="H6" i="3"/>
  <c r="N4" i="3"/>
  <c r="N5" i="3" s="1"/>
  <c r="Q2" i="3"/>
  <c r="G30" i="4" l="1"/>
  <c r="V21" i="3"/>
  <c r="V12" i="3"/>
  <c r="V11" i="3"/>
  <c r="G32" i="4"/>
  <c r="G40" i="4"/>
  <c r="G38" i="4"/>
  <c r="G18" i="4"/>
  <c r="G28" i="4"/>
  <c r="G31" i="4"/>
  <c r="G29" i="4"/>
  <c r="H5" i="3"/>
  <c r="K4" i="3" s="1"/>
  <c r="N6" i="3"/>
  <c r="O5" i="3"/>
  <c r="O4" i="3"/>
  <c r="G33" i="4" l="1"/>
  <c r="Q4" i="3"/>
  <c r="J6" i="3"/>
  <c r="Q5" i="3"/>
  <c r="D14" i="4"/>
  <c r="D13" i="4"/>
  <c r="L4" i="3"/>
  <c r="M4" i="3"/>
  <c r="P4" i="3"/>
  <c r="P5" i="3"/>
  <c r="N7" i="3"/>
  <c r="O6" i="3"/>
  <c r="Q6" i="3" s="1"/>
  <c r="K5" i="3" l="1"/>
  <c r="L5" i="3" s="1"/>
  <c r="G39" i="4"/>
  <c r="J7" i="3"/>
  <c r="K7" i="3" s="1"/>
  <c r="L7" i="3" s="1"/>
  <c r="K6" i="3"/>
  <c r="M6" i="3" s="1"/>
  <c r="P6" i="3"/>
  <c r="N8" i="3"/>
  <c r="O7" i="3"/>
  <c r="P7" i="3" s="1"/>
  <c r="M5" i="3" l="1"/>
  <c r="J8" i="3"/>
  <c r="J9" i="3" s="1"/>
  <c r="L6" i="3"/>
  <c r="M7" i="3"/>
  <c r="Q7" i="3"/>
  <c r="N9" i="3"/>
  <c r="O8" i="3"/>
  <c r="K8" i="3" l="1"/>
  <c r="M8" i="3" s="1"/>
  <c r="Q8" i="3"/>
  <c r="P8" i="3"/>
  <c r="N10" i="3"/>
  <c r="O9" i="3"/>
  <c r="J10" i="3"/>
  <c r="K9" i="3"/>
  <c r="L9" i="3" s="1"/>
  <c r="L8" i="3" l="1"/>
  <c r="M9" i="3"/>
  <c r="Q9" i="3"/>
  <c r="P9" i="3"/>
  <c r="J11" i="3"/>
  <c r="K10" i="3"/>
  <c r="M10" i="3" s="1"/>
  <c r="N11" i="3"/>
  <c r="O10" i="3"/>
  <c r="J12" i="3" l="1"/>
  <c r="K11" i="3"/>
  <c r="M11" i="3" s="1"/>
  <c r="Q10" i="3"/>
  <c r="P10" i="3"/>
  <c r="L10" i="3"/>
  <c r="N12" i="3"/>
  <c r="O11" i="3"/>
  <c r="Q11" i="3" l="1"/>
  <c r="P11" i="3"/>
  <c r="J13" i="3"/>
  <c r="K12" i="3"/>
  <c r="M12" i="3" s="1"/>
  <c r="N13" i="3"/>
  <c r="O12" i="3"/>
  <c r="L11" i="3"/>
  <c r="O13" i="3" l="1"/>
  <c r="N14" i="3"/>
  <c r="L12" i="3"/>
  <c r="P12" i="3"/>
  <c r="Q12" i="3"/>
  <c r="K13" i="3"/>
  <c r="M13" i="3" s="1"/>
  <c r="J14" i="3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J55" i="3" s="1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3" i="3" s="1"/>
  <c r="J94" i="3" s="1"/>
  <c r="J95" i="3" s="1"/>
  <c r="J96" i="3" s="1"/>
  <c r="J97" i="3" s="1"/>
  <c r="J98" i="3" s="1"/>
  <c r="J99" i="3" s="1"/>
  <c r="J100" i="3" s="1"/>
  <c r="J101" i="3" s="1"/>
  <c r="J102" i="3" s="1"/>
  <c r="J103" i="3" s="1"/>
  <c r="J104" i="3" s="1"/>
  <c r="J105" i="3" s="1"/>
  <c r="J106" i="3" s="1"/>
  <c r="J107" i="3" s="1"/>
  <c r="J108" i="3" s="1"/>
  <c r="J109" i="3" s="1"/>
  <c r="J110" i="3" s="1"/>
  <c r="J111" i="3" s="1"/>
  <c r="J112" i="3" s="1"/>
  <c r="J113" i="3" s="1"/>
  <c r="J114" i="3" s="1"/>
  <c r="J115" i="3" s="1"/>
  <c r="J116" i="3" s="1"/>
  <c r="J117" i="3" s="1"/>
  <c r="J118" i="3" s="1"/>
  <c r="J119" i="3" s="1"/>
  <c r="J120" i="3" s="1"/>
  <c r="J121" i="3" s="1"/>
  <c r="J122" i="3" s="1"/>
  <c r="J123" i="3" s="1"/>
  <c r="J124" i="3" s="1"/>
  <c r="J125" i="3" s="1"/>
  <c r="J126" i="3" s="1"/>
  <c r="J127" i="3" s="1"/>
  <c r="J128" i="3" s="1"/>
  <c r="J129" i="3" s="1"/>
  <c r="J130" i="3" s="1"/>
  <c r="J131" i="3" s="1"/>
  <c r="J132" i="3" s="1"/>
  <c r="J133" i="3" s="1"/>
  <c r="J134" i="3" s="1"/>
  <c r="J135" i="3" s="1"/>
  <c r="J136" i="3" s="1"/>
  <c r="J137" i="3" s="1"/>
  <c r="J138" i="3" s="1"/>
  <c r="J139" i="3" s="1"/>
  <c r="J140" i="3" s="1"/>
  <c r="J141" i="3" s="1"/>
  <c r="J142" i="3" s="1"/>
  <c r="J143" i="3" s="1"/>
  <c r="J144" i="3" s="1"/>
  <c r="J145" i="3" s="1"/>
  <c r="J146" i="3" s="1"/>
  <c r="J147" i="3" s="1"/>
  <c r="J148" i="3" s="1"/>
  <c r="J149" i="3" s="1"/>
  <c r="J150" i="3" s="1"/>
  <c r="J151" i="3" s="1"/>
  <c r="J152" i="3" s="1"/>
  <c r="J153" i="3" s="1"/>
  <c r="J154" i="3" s="1"/>
  <c r="J155" i="3" s="1"/>
  <c r="J156" i="3" s="1"/>
  <c r="J157" i="3" s="1"/>
  <c r="J158" i="3" s="1"/>
  <c r="J159" i="3" s="1"/>
  <c r="J160" i="3" s="1"/>
  <c r="J161" i="3" s="1"/>
  <c r="J162" i="3" s="1"/>
  <c r="J163" i="3" s="1"/>
  <c r="J164" i="3" s="1"/>
  <c r="J165" i="3" s="1"/>
  <c r="J166" i="3" s="1"/>
  <c r="J167" i="3" s="1"/>
  <c r="J168" i="3" s="1"/>
  <c r="J169" i="3" s="1"/>
  <c r="J170" i="3" s="1"/>
  <c r="J171" i="3" s="1"/>
  <c r="J172" i="3" s="1"/>
  <c r="J173" i="3" s="1"/>
  <c r="J174" i="3" s="1"/>
  <c r="J175" i="3" s="1"/>
  <c r="J176" i="3" s="1"/>
  <c r="J177" i="3" s="1"/>
  <c r="J178" i="3" s="1"/>
  <c r="J179" i="3" s="1"/>
  <c r="J180" i="3" s="1"/>
  <c r="J181" i="3" s="1"/>
  <c r="J182" i="3" s="1"/>
  <c r="J183" i="3" s="1"/>
  <c r="J184" i="3" s="1"/>
  <c r="J185" i="3" s="1"/>
  <c r="J186" i="3" s="1"/>
  <c r="J187" i="3" s="1"/>
  <c r="J188" i="3" s="1"/>
  <c r="J189" i="3" s="1"/>
  <c r="J190" i="3" s="1"/>
  <c r="J191" i="3" s="1"/>
  <c r="J192" i="3" s="1"/>
  <c r="J193" i="3" s="1"/>
  <c r="J194" i="3" s="1"/>
  <c r="J195" i="3" s="1"/>
  <c r="J196" i="3" s="1"/>
  <c r="J197" i="3" s="1"/>
  <c r="J198" i="3" s="1"/>
  <c r="J199" i="3" s="1"/>
  <c r="J200" i="3" s="1"/>
  <c r="J201" i="3" s="1"/>
  <c r="J202" i="3" s="1"/>
  <c r="J203" i="3" s="1"/>
  <c r="J204" i="3" s="1"/>
  <c r="J205" i="3" s="1"/>
  <c r="J206" i="3" s="1"/>
  <c r="J207" i="3" s="1"/>
  <c r="J208" i="3" s="1"/>
  <c r="J209" i="3" s="1"/>
  <c r="J210" i="3" s="1"/>
  <c r="J211" i="3" s="1"/>
  <c r="J212" i="3" s="1"/>
  <c r="J213" i="3" s="1"/>
  <c r="J214" i="3" s="1"/>
  <c r="J215" i="3" s="1"/>
  <c r="J216" i="3" s="1"/>
  <c r="J217" i="3" s="1"/>
  <c r="J218" i="3" s="1"/>
  <c r="J219" i="3" s="1"/>
  <c r="J220" i="3" s="1"/>
  <c r="J221" i="3" s="1"/>
  <c r="J222" i="3" s="1"/>
  <c r="J223" i="3" s="1"/>
  <c r="J224" i="3" s="1"/>
  <c r="J225" i="3" s="1"/>
  <c r="J226" i="3" s="1"/>
  <c r="J227" i="3" s="1"/>
  <c r="J228" i="3" s="1"/>
  <c r="J229" i="3" s="1"/>
  <c r="J230" i="3" s="1"/>
  <c r="J231" i="3" s="1"/>
  <c r="J232" i="3" s="1"/>
  <c r="J233" i="3" s="1"/>
  <c r="J234" i="3" s="1"/>
  <c r="J235" i="3" s="1"/>
  <c r="J236" i="3" s="1"/>
  <c r="J237" i="3" s="1"/>
  <c r="J238" i="3" s="1"/>
  <c r="J239" i="3" s="1"/>
  <c r="J240" i="3" s="1"/>
  <c r="J241" i="3" s="1"/>
  <c r="J242" i="3" s="1"/>
  <c r="J243" i="3" s="1"/>
  <c r="J244" i="3" s="1"/>
  <c r="J245" i="3" s="1"/>
  <c r="J246" i="3" s="1"/>
  <c r="J247" i="3" s="1"/>
  <c r="J248" i="3" s="1"/>
  <c r="J249" i="3" s="1"/>
  <c r="J250" i="3" s="1"/>
  <c r="J251" i="3" s="1"/>
  <c r="J252" i="3" s="1"/>
  <c r="J253" i="3" s="1"/>
  <c r="J254" i="3" s="1"/>
  <c r="J255" i="3" s="1"/>
  <c r="J256" i="3" s="1"/>
  <c r="J257" i="3" s="1"/>
  <c r="J258" i="3" s="1"/>
  <c r="J259" i="3" s="1"/>
  <c r="J260" i="3" s="1"/>
  <c r="J261" i="3" s="1"/>
  <c r="J262" i="3" s="1"/>
  <c r="J263" i="3" s="1"/>
  <c r="J264" i="3" s="1"/>
  <c r="J265" i="3" s="1"/>
  <c r="J266" i="3" s="1"/>
  <c r="J267" i="3" s="1"/>
  <c r="J268" i="3" s="1"/>
  <c r="J269" i="3" s="1"/>
  <c r="J270" i="3" s="1"/>
  <c r="J271" i="3" s="1"/>
  <c r="J272" i="3" s="1"/>
  <c r="J273" i="3" s="1"/>
  <c r="J274" i="3" s="1"/>
  <c r="J275" i="3" s="1"/>
  <c r="J276" i="3" s="1"/>
  <c r="J277" i="3" s="1"/>
  <c r="J278" i="3" s="1"/>
  <c r="J279" i="3" s="1"/>
  <c r="J280" i="3" s="1"/>
  <c r="J281" i="3" s="1"/>
  <c r="J282" i="3" s="1"/>
  <c r="J283" i="3" s="1"/>
  <c r="J284" i="3" s="1"/>
  <c r="J285" i="3" s="1"/>
  <c r="J286" i="3" s="1"/>
  <c r="J287" i="3" s="1"/>
  <c r="J288" i="3" s="1"/>
  <c r="J289" i="3" s="1"/>
  <c r="J290" i="3" s="1"/>
  <c r="J291" i="3" s="1"/>
  <c r="J292" i="3" s="1"/>
  <c r="J293" i="3" s="1"/>
  <c r="J294" i="3" s="1"/>
  <c r="J295" i="3" s="1"/>
  <c r="J296" i="3" s="1"/>
  <c r="J297" i="3" s="1"/>
  <c r="J298" i="3" s="1"/>
  <c r="J299" i="3" s="1"/>
  <c r="J300" i="3" s="1"/>
  <c r="J301" i="3" s="1"/>
  <c r="J302" i="3" s="1"/>
  <c r="J303" i="3" s="1"/>
  <c r="J304" i="3" s="1"/>
  <c r="J305" i="3" s="1"/>
  <c r="J306" i="3" s="1"/>
  <c r="J307" i="3" s="1"/>
  <c r="J308" i="3" s="1"/>
  <c r="J309" i="3" s="1"/>
  <c r="J310" i="3" s="1"/>
  <c r="J311" i="3" s="1"/>
  <c r="J312" i="3" s="1"/>
  <c r="J313" i="3" s="1"/>
  <c r="J314" i="3" s="1"/>
  <c r="J315" i="3" s="1"/>
  <c r="J316" i="3" s="1"/>
  <c r="J317" i="3" s="1"/>
  <c r="J318" i="3" s="1"/>
  <c r="J319" i="3" s="1"/>
  <c r="J320" i="3" s="1"/>
  <c r="J321" i="3" s="1"/>
  <c r="J322" i="3" s="1"/>
  <c r="J323" i="3" s="1"/>
  <c r="J324" i="3" s="1"/>
  <c r="J325" i="3" s="1"/>
  <c r="J326" i="3" s="1"/>
  <c r="J327" i="3" s="1"/>
  <c r="J328" i="3" s="1"/>
  <c r="J329" i="3" s="1"/>
  <c r="J330" i="3" s="1"/>
  <c r="J331" i="3" s="1"/>
  <c r="J332" i="3" s="1"/>
  <c r="J333" i="3" s="1"/>
  <c r="J334" i="3" s="1"/>
  <c r="J335" i="3" s="1"/>
  <c r="J336" i="3" s="1"/>
  <c r="J337" i="3" s="1"/>
  <c r="J338" i="3" s="1"/>
  <c r="J339" i="3" s="1"/>
  <c r="J340" i="3" s="1"/>
  <c r="J341" i="3" s="1"/>
  <c r="J342" i="3" s="1"/>
  <c r="J343" i="3" s="1"/>
  <c r="J344" i="3" s="1"/>
  <c r="J345" i="3" s="1"/>
  <c r="J346" i="3" s="1"/>
  <c r="J347" i="3" s="1"/>
  <c r="J348" i="3" s="1"/>
  <c r="J349" i="3" s="1"/>
  <c r="J350" i="3" s="1"/>
  <c r="J351" i="3" s="1"/>
  <c r="J352" i="3" s="1"/>
  <c r="J353" i="3" s="1"/>
  <c r="J354" i="3" s="1"/>
  <c r="J355" i="3" s="1"/>
  <c r="J356" i="3" s="1"/>
  <c r="J357" i="3" s="1"/>
  <c r="J358" i="3" s="1"/>
  <c r="J359" i="3" s="1"/>
  <c r="J360" i="3" s="1"/>
  <c r="J361" i="3" s="1"/>
  <c r="J362" i="3" s="1"/>
  <c r="J363" i="3" s="1"/>
  <c r="J364" i="3" s="1"/>
  <c r="J365" i="3" s="1"/>
  <c r="J366" i="3" s="1"/>
  <c r="J367" i="3" s="1"/>
  <c r="J368" i="3" s="1"/>
  <c r="J369" i="3" s="1"/>
  <c r="J370" i="3" s="1"/>
  <c r="J371" i="3" s="1"/>
  <c r="J372" i="3" s="1"/>
  <c r="J373" i="3" s="1"/>
  <c r="J374" i="3" s="1"/>
  <c r="J375" i="3" s="1"/>
  <c r="J376" i="3" s="1"/>
  <c r="J377" i="3" s="1"/>
  <c r="J378" i="3" s="1"/>
  <c r="J379" i="3" s="1"/>
  <c r="J380" i="3" s="1"/>
  <c r="J381" i="3" s="1"/>
  <c r="J382" i="3" s="1"/>
  <c r="J383" i="3" s="1"/>
  <c r="J384" i="3" s="1"/>
  <c r="J385" i="3" s="1"/>
  <c r="J386" i="3" s="1"/>
  <c r="J387" i="3" s="1"/>
  <c r="J388" i="3" s="1"/>
  <c r="J389" i="3" s="1"/>
  <c r="J390" i="3" s="1"/>
  <c r="J391" i="3" s="1"/>
  <c r="J392" i="3" s="1"/>
  <c r="J393" i="3" s="1"/>
  <c r="J394" i="3" s="1"/>
  <c r="J395" i="3" s="1"/>
  <c r="J396" i="3" s="1"/>
  <c r="J397" i="3" s="1"/>
  <c r="J398" i="3" s="1"/>
  <c r="J399" i="3" s="1"/>
  <c r="J400" i="3" s="1"/>
  <c r="J401" i="3" s="1"/>
  <c r="J402" i="3" s="1"/>
  <c r="J403" i="3" s="1"/>
  <c r="J404" i="3" s="1"/>
  <c r="J405" i="3" s="1"/>
  <c r="J406" i="3" s="1"/>
  <c r="J407" i="3" s="1"/>
  <c r="J408" i="3" s="1"/>
  <c r="J409" i="3" s="1"/>
  <c r="J410" i="3" s="1"/>
  <c r="J411" i="3" s="1"/>
  <c r="J412" i="3" s="1"/>
  <c r="J413" i="3" s="1"/>
  <c r="J414" i="3" s="1"/>
  <c r="J415" i="3" s="1"/>
  <c r="J416" i="3" s="1"/>
  <c r="J417" i="3" s="1"/>
  <c r="J418" i="3" s="1"/>
  <c r="J419" i="3" s="1"/>
  <c r="J420" i="3" s="1"/>
  <c r="J421" i="3" s="1"/>
  <c r="J422" i="3" s="1"/>
  <c r="J423" i="3" s="1"/>
  <c r="J424" i="3" s="1"/>
  <c r="J425" i="3" s="1"/>
  <c r="J426" i="3" s="1"/>
  <c r="J427" i="3" s="1"/>
  <c r="J428" i="3" s="1"/>
  <c r="J429" i="3" s="1"/>
  <c r="J430" i="3" s="1"/>
  <c r="J431" i="3" s="1"/>
  <c r="J432" i="3" s="1"/>
  <c r="J433" i="3" s="1"/>
  <c r="J434" i="3" s="1"/>
  <c r="J435" i="3" s="1"/>
  <c r="J436" i="3" s="1"/>
  <c r="J437" i="3" s="1"/>
  <c r="J438" i="3" s="1"/>
  <c r="J439" i="3" s="1"/>
  <c r="J440" i="3" s="1"/>
  <c r="J441" i="3" s="1"/>
  <c r="J442" i="3" s="1"/>
  <c r="J443" i="3" s="1"/>
  <c r="J444" i="3" s="1"/>
  <c r="J445" i="3" s="1"/>
  <c r="J446" i="3" s="1"/>
  <c r="J447" i="3" s="1"/>
  <c r="J448" i="3" s="1"/>
  <c r="J449" i="3" s="1"/>
  <c r="J450" i="3" s="1"/>
  <c r="J451" i="3" s="1"/>
  <c r="J452" i="3" s="1"/>
  <c r="J453" i="3" s="1"/>
  <c r="J454" i="3" s="1"/>
  <c r="J455" i="3" s="1"/>
  <c r="J456" i="3" s="1"/>
  <c r="J457" i="3" s="1"/>
  <c r="J458" i="3" s="1"/>
  <c r="J459" i="3" s="1"/>
  <c r="J460" i="3" s="1"/>
  <c r="J461" i="3" s="1"/>
  <c r="J462" i="3" s="1"/>
  <c r="J463" i="3" s="1"/>
  <c r="J464" i="3" s="1"/>
  <c r="J465" i="3" s="1"/>
  <c r="J466" i="3" s="1"/>
  <c r="J467" i="3" s="1"/>
  <c r="J468" i="3" s="1"/>
  <c r="J469" i="3" s="1"/>
  <c r="J470" i="3" s="1"/>
  <c r="J471" i="3" s="1"/>
  <c r="J472" i="3" s="1"/>
  <c r="J473" i="3" s="1"/>
  <c r="J474" i="3" s="1"/>
  <c r="J475" i="3" s="1"/>
  <c r="J476" i="3" s="1"/>
  <c r="J477" i="3" s="1"/>
  <c r="J478" i="3" s="1"/>
  <c r="J479" i="3" s="1"/>
  <c r="J480" i="3" s="1"/>
  <c r="J481" i="3" s="1"/>
  <c r="J482" i="3" s="1"/>
  <c r="J483" i="3" s="1"/>
  <c r="J484" i="3" s="1"/>
  <c r="J485" i="3" s="1"/>
  <c r="J486" i="3" s="1"/>
  <c r="J487" i="3" s="1"/>
  <c r="J488" i="3" s="1"/>
  <c r="J489" i="3" s="1"/>
  <c r="J490" i="3" s="1"/>
  <c r="J491" i="3" s="1"/>
  <c r="J492" i="3" s="1"/>
  <c r="J493" i="3" s="1"/>
  <c r="J494" i="3" s="1"/>
  <c r="J495" i="3" s="1"/>
  <c r="J496" i="3" s="1"/>
  <c r="J497" i="3" s="1"/>
  <c r="J498" i="3" s="1"/>
  <c r="J499" i="3" s="1"/>
  <c r="J500" i="3" s="1"/>
  <c r="J501" i="3" s="1"/>
  <c r="J502" i="3" s="1"/>
  <c r="J503" i="3" s="1"/>
  <c r="J504" i="3" s="1"/>
  <c r="J505" i="3" s="1"/>
  <c r="J506" i="3" s="1"/>
  <c r="J507" i="3" s="1"/>
  <c r="J508" i="3" s="1"/>
  <c r="J509" i="3" s="1"/>
  <c r="J510" i="3" s="1"/>
  <c r="J511" i="3" s="1"/>
  <c r="J512" i="3" s="1"/>
  <c r="J513" i="3" s="1"/>
  <c r="J514" i="3" s="1"/>
  <c r="J515" i="3" s="1"/>
  <c r="J516" i="3" s="1"/>
  <c r="J517" i="3" s="1"/>
  <c r="J518" i="3" s="1"/>
  <c r="J519" i="3" s="1"/>
  <c r="J520" i="3" s="1"/>
  <c r="J521" i="3" s="1"/>
  <c r="J522" i="3" s="1"/>
  <c r="J523" i="3" s="1"/>
  <c r="J524" i="3" s="1"/>
  <c r="J525" i="3" s="1"/>
  <c r="J526" i="3" s="1"/>
  <c r="J527" i="3" s="1"/>
  <c r="J528" i="3" s="1"/>
  <c r="J529" i="3" s="1"/>
  <c r="J530" i="3" s="1"/>
  <c r="J531" i="3" s="1"/>
  <c r="J532" i="3" s="1"/>
  <c r="J533" i="3" s="1"/>
  <c r="J534" i="3" s="1"/>
  <c r="J535" i="3" s="1"/>
  <c r="J536" i="3" s="1"/>
  <c r="J537" i="3" s="1"/>
  <c r="J538" i="3" s="1"/>
  <c r="J539" i="3" s="1"/>
  <c r="J540" i="3" s="1"/>
  <c r="J541" i="3" s="1"/>
  <c r="J542" i="3" s="1"/>
  <c r="J543" i="3" s="1"/>
  <c r="J544" i="3" s="1"/>
  <c r="J545" i="3" s="1"/>
  <c r="J546" i="3" s="1"/>
  <c r="J547" i="3" s="1"/>
  <c r="J548" i="3" s="1"/>
  <c r="J549" i="3" s="1"/>
  <c r="J550" i="3" s="1"/>
  <c r="J551" i="3" s="1"/>
  <c r="J552" i="3" s="1"/>
  <c r="J553" i="3" s="1"/>
  <c r="J554" i="3" s="1"/>
  <c r="J555" i="3" s="1"/>
  <c r="J556" i="3" s="1"/>
  <c r="J557" i="3" s="1"/>
  <c r="J558" i="3" s="1"/>
  <c r="J559" i="3" s="1"/>
  <c r="J560" i="3" s="1"/>
  <c r="J561" i="3" s="1"/>
  <c r="J562" i="3" s="1"/>
  <c r="J563" i="3" s="1"/>
  <c r="J564" i="3" s="1"/>
  <c r="J565" i="3" s="1"/>
  <c r="J566" i="3" s="1"/>
  <c r="J567" i="3" s="1"/>
  <c r="J568" i="3" s="1"/>
  <c r="J569" i="3" s="1"/>
  <c r="J570" i="3" s="1"/>
  <c r="J571" i="3" s="1"/>
  <c r="J572" i="3" s="1"/>
  <c r="J573" i="3" s="1"/>
  <c r="J574" i="3" s="1"/>
  <c r="J575" i="3" s="1"/>
  <c r="J576" i="3" s="1"/>
  <c r="J577" i="3" s="1"/>
  <c r="J578" i="3" s="1"/>
  <c r="J579" i="3" s="1"/>
  <c r="J580" i="3" s="1"/>
  <c r="J581" i="3" s="1"/>
  <c r="J582" i="3" s="1"/>
  <c r="J583" i="3" s="1"/>
  <c r="J584" i="3" s="1"/>
  <c r="J585" i="3" s="1"/>
  <c r="J586" i="3" s="1"/>
  <c r="J587" i="3" s="1"/>
  <c r="J588" i="3" s="1"/>
  <c r="J589" i="3" s="1"/>
  <c r="J590" i="3" s="1"/>
  <c r="J591" i="3" s="1"/>
  <c r="J592" i="3" s="1"/>
  <c r="J593" i="3" s="1"/>
  <c r="J594" i="3" s="1"/>
  <c r="J595" i="3" s="1"/>
  <c r="J596" i="3" s="1"/>
  <c r="J597" i="3" s="1"/>
  <c r="J598" i="3" s="1"/>
  <c r="J599" i="3" s="1"/>
  <c r="J600" i="3" s="1"/>
  <c r="J601" i="3" s="1"/>
  <c r="J602" i="3" s="1"/>
  <c r="J603" i="3" s="1"/>
  <c r="J604" i="3" s="1"/>
  <c r="J605" i="3" s="1"/>
  <c r="J606" i="3" s="1"/>
  <c r="J607" i="3" s="1"/>
  <c r="J608" i="3" s="1"/>
  <c r="J609" i="3" s="1"/>
  <c r="J610" i="3" s="1"/>
  <c r="J611" i="3" s="1"/>
  <c r="J612" i="3" s="1"/>
  <c r="J613" i="3" s="1"/>
  <c r="J614" i="3" s="1"/>
  <c r="J615" i="3" s="1"/>
  <c r="J616" i="3" s="1"/>
  <c r="J617" i="3" s="1"/>
  <c r="J618" i="3" s="1"/>
  <c r="J619" i="3" s="1"/>
  <c r="J620" i="3" s="1"/>
  <c r="J621" i="3" s="1"/>
  <c r="J622" i="3" s="1"/>
  <c r="J623" i="3" s="1"/>
  <c r="J624" i="3" s="1"/>
  <c r="J625" i="3" s="1"/>
  <c r="J626" i="3" s="1"/>
  <c r="J627" i="3" s="1"/>
  <c r="J628" i="3" s="1"/>
  <c r="J629" i="3" s="1"/>
  <c r="J630" i="3" s="1"/>
  <c r="J631" i="3" s="1"/>
  <c r="J632" i="3" s="1"/>
  <c r="J633" i="3" s="1"/>
  <c r="J634" i="3" s="1"/>
  <c r="J635" i="3" s="1"/>
  <c r="J636" i="3" s="1"/>
  <c r="J637" i="3" s="1"/>
  <c r="J638" i="3" s="1"/>
  <c r="J639" i="3" s="1"/>
  <c r="J640" i="3" s="1"/>
  <c r="J641" i="3" s="1"/>
  <c r="J642" i="3" s="1"/>
  <c r="J643" i="3" s="1"/>
  <c r="J644" i="3" s="1"/>
  <c r="J645" i="3" s="1"/>
  <c r="J646" i="3" s="1"/>
  <c r="J647" i="3" s="1"/>
  <c r="J648" i="3" s="1"/>
  <c r="J649" i="3" s="1"/>
  <c r="J650" i="3" s="1"/>
  <c r="J651" i="3" s="1"/>
  <c r="J652" i="3" s="1"/>
  <c r="J653" i="3" s="1"/>
  <c r="J654" i="3" s="1"/>
  <c r="J655" i="3" s="1"/>
  <c r="J656" i="3" s="1"/>
  <c r="J657" i="3" s="1"/>
  <c r="J658" i="3" s="1"/>
  <c r="J659" i="3" s="1"/>
  <c r="J660" i="3" s="1"/>
  <c r="J661" i="3" s="1"/>
  <c r="J662" i="3" s="1"/>
  <c r="J663" i="3" s="1"/>
  <c r="J664" i="3" s="1"/>
  <c r="J665" i="3" s="1"/>
  <c r="J666" i="3" s="1"/>
  <c r="J667" i="3" s="1"/>
  <c r="J668" i="3" s="1"/>
  <c r="J669" i="3" s="1"/>
  <c r="J670" i="3" s="1"/>
  <c r="J671" i="3" s="1"/>
  <c r="J672" i="3" s="1"/>
  <c r="J673" i="3" s="1"/>
  <c r="J674" i="3" s="1"/>
  <c r="J675" i="3" s="1"/>
  <c r="J676" i="3" s="1"/>
  <c r="J677" i="3" s="1"/>
  <c r="J678" i="3" s="1"/>
  <c r="J679" i="3" s="1"/>
  <c r="J680" i="3" s="1"/>
  <c r="J681" i="3" s="1"/>
  <c r="J682" i="3" s="1"/>
  <c r="J683" i="3" s="1"/>
  <c r="J684" i="3" s="1"/>
  <c r="J685" i="3" s="1"/>
  <c r="J686" i="3" s="1"/>
  <c r="J687" i="3" s="1"/>
  <c r="J688" i="3" s="1"/>
  <c r="J689" i="3" s="1"/>
  <c r="J690" i="3" s="1"/>
  <c r="J691" i="3" s="1"/>
  <c r="J692" i="3" s="1"/>
  <c r="J693" i="3" s="1"/>
  <c r="J694" i="3" s="1"/>
  <c r="J695" i="3" s="1"/>
  <c r="J696" i="3" s="1"/>
  <c r="J697" i="3" s="1"/>
  <c r="J698" i="3" s="1"/>
  <c r="J699" i="3" s="1"/>
  <c r="J700" i="3" s="1"/>
  <c r="J701" i="3" s="1"/>
  <c r="J702" i="3" s="1"/>
  <c r="J703" i="3" s="1"/>
  <c r="J704" i="3" s="1"/>
  <c r="J705" i="3" s="1"/>
  <c r="J706" i="3" s="1"/>
  <c r="J707" i="3" s="1"/>
  <c r="J708" i="3" s="1"/>
  <c r="J709" i="3" s="1"/>
  <c r="J710" i="3" s="1"/>
  <c r="J711" i="3" s="1"/>
  <c r="J712" i="3" s="1"/>
  <c r="J713" i="3" s="1"/>
  <c r="J714" i="3" s="1"/>
  <c r="J715" i="3" s="1"/>
  <c r="J716" i="3" s="1"/>
  <c r="J717" i="3" s="1"/>
  <c r="J718" i="3" s="1"/>
  <c r="J719" i="3" s="1"/>
  <c r="J720" i="3" s="1"/>
  <c r="J721" i="3" s="1"/>
  <c r="J722" i="3" s="1"/>
  <c r="J723" i="3" s="1"/>
  <c r="J724" i="3" s="1"/>
  <c r="J725" i="3" s="1"/>
  <c r="J726" i="3" s="1"/>
  <c r="J727" i="3" s="1"/>
  <c r="J728" i="3" s="1"/>
  <c r="J729" i="3" s="1"/>
  <c r="J730" i="3" s="1"/>
  <c r="J731" i="3" s="1"/>
  <c r="J732" i="3" s="1"/>
  <c r="J733" i="3" s="1"/>
  <c r="J734" i="3" s="1"/>
  <c r="J735" i="3" s="1"/>
  <c r="J736" i="3" s="1"/>
  <c r="J737" i="3" s="1"/>
  <c r="J738" i="3" s="1"/>
  <c r="J739" i="3" s="1"/>
  <c r="J740" i="3" s="1"/>
  <c r="J741" i="3" s="1"/>
  <c r="J742" i="3" s="1"/>
  <c r="J743" i="3" s="1"/>
  <c r="J744" i="3" s="1"/>
  <c r="J745" i="3" s="1"/>
  <c r="J746" i="3" s="1"/>
  <c r="J747" i="3" s="1"/>
  <c r="J748" i="3" s="1"/>
  <c r="J749" i="3" s="1"/>
  <c r="J750" i="3" s="1"/>
  <c r="J751" i="3" s="1"/>
  <c r="J752" i="3" s="1"/>
  <c r="J753" i="3" s="1"/>
  <c r="J754" i="3" s="1"/>
  <c r="J755" i="3" s="1"/>
  <c r="J756" i="3" s="1"/>
  <c r="J757" i="3" s="1"/>
  <c r="J758" i="3" s="1"/>
  <c r="J759" i="3" s="1"/>
  <c r="J760" i="3" s="1"/>
  <c r="J761" i="3" s="1"/>
  <c r="J762" i="3" s="1"/>
  <c r="J763" i="3" s="1"/>
  <c r="J764" i="3" s="1"/>
  <c r="J765" i="3" s="1"/>
  <c r="J766" i="3" s="1"/>
  <c r="J767" i="3" s="1"/>
  <c r="J768" i="3" s="1"/>
  <c r="J769" i="3" s="1"/>
  <c r="J770" i="3" s="1"/>
  <c r="J771" i="3" s="1"/>
  <c r="J772" i="3" s="1"/>
  <c r="J773" i="3" s="1"/>
  <c r="J774" i="3" s="1"/>
  <c r="J775" i="3" s="1"/>
  <c r="J776" i="3" s="1"/>
  <c r="J777" i="3" s="1"/>
  <c r="J778" i="3" s="1"/>
  <c r="J779" i="3" s="1"/>
  <c r="J780" i="3" s="1"/>
  <c r="J781" i="3" s="1"/>
  <c r="J782" i="3" s="1"/>
  <c r="J783" i="3" s="1"/>
  <c r="J784" i="3" s="1"/>
  <c r="J785" i="3" s="1"/>
  <c r="J786" i="3" s="1"/>
  <c r="J787" i="3" s="1"/>
  <c r="J788" i="3" s="1"/>
  <c r="J789" i="3" s="1"/>
  <c r="J790" i="3" s="1"/>
  <c r="J791" i="3" s="1"/>
  <c r="J792" i="3" s="1"/>
  <c r="J793" i="3" s="1"/>
  <c r="J794" i="3" s="1"/>
  <c r="J795" i="3" s="1"/>
  <c r="J796" i="3" s="1"/>
  <c r="J797" i="3" s="1"/>
  <c r="J798" i="3" s="1"/>
  <c r="J799" i="3" s="1"/>
  <c r="J800" i="3" s="1"/>
  <c r="J801" i="3" s="1"/>
  <c r="J802" i="3" s="1"/>
  <c r="J803" i="3" s="1"/>
  <c r="J804" i="3" s="1"/>
  <c r="J805" i="3" s="1"/>
  <c r="J806" i="3" s="1"/>
  <c r="J807" i="3" s="1"/>
  <c r="J808" i="3" s="1"/>
  <c r="J809" i="3" s="1"/>
  <c r="J810" i="3" s="1"/>
  <c r="J811" i="3" s="1"/>
  <c r="J812" i="3" s="1"/>
  <c r="J813" i="3" s="1"/>
  <c r="J814" i="3" s="1"/>
  <c r="J815" i="3" s="1"/>
  <c r="J816" i="3" s="1"/>
  <c r="J817" i="3" s="1"/>
  <c r="J818" i="3" s="1"/>
  <c r="J819" i="3" s="1"/>
  <c r="J820" i="3" s="1"/>
  <c r="J821" i="3" s="1"/>
  <c r="J822" i="3" s="1"/>
  <c r="J823" i="3" s="1"/>
  <c r="J824" i="3" s="1"/>
  <c r="J825" i="3" s="1"/>
  <c r="J826" i="3" s="1"/>
  <c r="J827" i="3" s="1"/>
  <c r="J828" i="3" s="1"/>
  <c r="J829" i="3" s="1"/>
  <c r="J830" i="3" s="1"/>
  <c r="J831" i="3" s="1"/>
  <c r="J832" i="3" s="1"/>
  <c r="J833" i="3" s="1"/>
  <c r="J834" i="3" s="1"/>
  <c r="J835" i="3" s="1"/>
  <c r="J836" i="3" s="1"/>
  <c r="J837" i="3" s="1"/>
  <c r="J838" i="3" s="1"/>
  <c r="J839" i="3" s="1"/>
  <c r="J840" i="3" s="1"/>
  <c r="J841" i="3" s="1"/>
  <c r="J842" i="3" s="1"/>
  <c r="J843" i="3" s="1"/>
  <c r="J844" i="3" s="1"/>
  <c r="J845" i="3" s="1"/>
  <c r="J846" i="3" s="1"/>
  <c r="J847" i="3" s="1"/>
  <c r="J848" i="3" s="1"/>
  <c r="J849" i="3" s="1"/>
  <c r="J850" i="3" s="1"/>
  <c r="J851" i="3" s="1"/>
  <c r="J852" i="3" s="1"/>
  <c r="J853" i="3" s="1"/>
  <c r="J854" i="3" s="1"/>
  <c r="J855" i="3" s="1"/>
  <c r="J856" i="3" s="1"/>
  <c r="J857" i="3" s="1"/>
  <c r="J858" i="3" s="1"/>
  <c r="J859" i="3" s="1"/>
  <c r="J860" i="3" s="1"/>
  <c r="J861" i="3" s="1"/>
  <c r="J862" i="3" s="1"/>
  <c r="J863" i="3" s="1"/>
  <c r="J864" i="3" s="1"/>
  <c r="J865" i="3" s="1"/>
  <c r="J866" i="3" s="1"/>
  <c r="J867" i="3" s="1"/>
  <c r="J868" i="3" s="1"/>
  <c r="J869" i="3" s="1"/>
  <c r="J870" i="3" s="1"/>
  <c r="J871" i="3" s="1"/>
  <c r="J872" i="3" s="1"/>
  <c r="J873" i="3" s="1"/>
  <c r="J874" i="3" s="1"/>
  <c r="J875" i="3" s="1"/>
  <c r="J876" i="3" s="1"/>
  <c r="J877" i="3" s="1"/>
  <c r="J878" i="3" s="1"/>
  <c r="J879" i="3" s="1"/>
  <c r="J880" i="3" s="1"/>
  <c r="J881" i="3" s="1"/>
  <c r="J882" i="3" s="1"/>
  <c r="J883" i="3" s="1"/>
  <c r="J884" i="3" s="1"/>
  <c r="J885" i="3" s="1"/>
  <c r="J886" i="3" s="1"/>
  <c r="J887" i="3" s="1"/>
  <c r="J888" i="3" s="1"/>
  <c r="J889" i="3" s="1"/>
  <c r="J890" i="3" s="1"/>
  <c r="J891" i="3" s="1"/>
  <c r="J892" i="3" s="1"/>
  <c r="J893" i="3" s="1"/>
  <c r="J894" i="3" s="1"/>
  <c r="J895" i="3" s="1"/>
  <c r="J896" i="3" s="1"/>
  <c r="J897" i="3" s="1"/>
  <c r="J898" i="3" s="1"/>
  <c r="J899" i="3" s="1"/>
  <c r="J900" i="3" s="1"/>
  <c r="J901" i="3" s="1"/>
  <c r="J902" i="3" s="1"/>
  <c r="J903" i="3" s="1"/>
  <c r="J904" i="3" s="1"/>
  <c r="J905" i="3" s="1"/>
  <c r="J906" i="3" s="1"/>
  <c r="J907" i="3" s="1"/>
  <c r="J908" i="3" s="1"/>
  <c r="J909" i="3" s="1"/>
  <c r="J910" i="3" s="1"/>
  <c r="J911" i="3" s="1"/>
  <c r="J912" i="3" s="1"/>
  <c r="J913" i="3" s="1"/>
  <c r="J914" i="3" s="1"/>
  <c r="J915" i="3" s="1"/>
  <c r="J916" i="3" s="1"/>
  <c r="J917" i="3" s="1"/>
  <c r="J918" i="3" s="1"/>
  <c r="J919" i="3" s="1"/>
  <c r="J920" i="3" s="1"/>
  <c r="J921" i="3" s="1"/>
  <c r="J922" i="3" s="1"/>
  <c r="J923" i="3" s="1"/>
  <c r="J924" i="3" s="1"/>
  <c r="J925" i="3" s="1"/>
  <c r="J926" i="3" s="1"/>
  <c r="J927" i="3" s="1"/>
  <c r="J928" i="3" s="1"/>
  <c r="J929" i="3" s="1"/>
  <c r="J930" i="3" s="1"/>
  <c r="J931" i="3" s="1"/>
  <c r="J932" i="3" s="1"/>
  <c r="J933" i="3" s="1"/>
  <c r="J934" i="3" s="1"/>
  <c r="J935" i="3" s="1"/>
  <c r="J936" i="3" s="1"/>
  <c r="J937" i="3" s="1"/>
  <c r="J938" i="3" s="1"/>
  <c r="J939" i="3" s="1"/>
  <c r="J940" i="3" s="1"/>
  <c r="J941" i="3" s="1"/>
  <c r="J942" i="3" s="1"/>
  <c r="J943" i="3" s="1"/>
  <c r="J944" i="3" s="1"/>
  <c r="J945" i="3" s="1"/>
  <c r="J946" i="3" s="1"/>
  <c r="J947" i="3" s="1"/>
  <c r="J948" i="3" s="1"/>
  <c r="J949" i="3" s="1"/>
  <c r="J950" i="3" s="1"/>
  <c r="J951" i="3" s="1"/>
  <c r="J952" i="3" s="1"/>
  <c r="J953" i="3" s="1"/>
  <c r="J954" i="3" s="1"/>
  <c r="J955" i="3" s="1"/>
  <c r="J956" i="3" s="1"/>
  <c r="J957" i="3" s="1"/>
  <c r="J958" i="3" s="1"/>
  <c r="J959" i="3" s="1"/>
  <c r="J960" i="3" s="1"/>
  <c r="J961" i="3" s="1"/>
  <c r="J962" i="3" s="1"/>
  <c r="J963" i="3" s="1"/>
  <c r="J964" i="3" s="1"/>
  <c r="J965" i="3" s="1"/>
  <c r="J966" i="3" s="1"/>
  <c r="J967" i="3" s="1"/>
  <c r="J968" i="3" s="1"/>
  <c r="J969" i="3" s="1"/>
  <c r="J970" i="3" s="1"/>
  <c r="J971" i="3" s="1"/>
  <c r="J972" i="3" s="1"/>
  <c r="J973" i="3" s="1"/>
  <c r="J974" i="3" s="1"/>
  <c r="J975" i="3" s="1"/>
  <c r="J976" i="3" s="1"/>
  <c r="J977" i="3" s="1"/>
  <c r="J978" i="3" s="1"/>
  <c r="J979" i="3" s="1"/>
  <c r="J980" i="3" s="1"/>
  <c r="J981" i="3" s="1"/>
  <c r="J982" i="3" s="1"/>
  <c r="J983" i="3" s="1"/>
  <c r="J984" i="3" s="1"/>
  <c r="J985" i="3" s="1"/>
  <c r="J986" i="3" s="1"/>
  <c r="J987" i="3" s="1"/>
  <c r="J988" i="3" s="1"/>
  <c r="J989" i="3" s="1"/>
  <c r="J990" i="3" s="1"/>
  <c r="J991" i="3" s="1"/>
  <c r="J992" i="3" s="1"/>
  <c r="J993" i="3" s="1"/>
  <c r="J994" i="3" s="1"/>
  <c r="J995" i="3" s="1"/>
  <c r="J996" i="3" s="1"/>
  <c r="J997" i="3" s="1"/>
  <c r="J998" i="3" s="1"/>
  <c r="J999" i="3" s="1"/>
  <c r="J1000" i="3" s="1"/>
  <c r="J1001" i="3" s="1"/>
  <c r="J1002" i="3" s="1"/>
  <c r="J1003" i="3" s="1"/>
  <c r="J1004" i="3" s="1"/>
  <c r="J1005" i="3" s="1"/>
  <c r="J1006" i="3" s="1"/>
  <c r="J1007" i="3" s="1"/>
  <c r="J1008" i="3" s="1"/>
  <c r="J1009" i="3" s="1"/>
  <c r="J1010" i="3" s="1"/>
  <c r="J1011" i="3" s="1"/>
  <c r="J1012" i="3" s="1"/>
  <c r="J1013" i="3" s="1"/>
  <c r="J1014" i="3" s="1"/>
  <c r="J1015" i="3" s="1"/>
  <c r="J1016" i="3" s="1"/>
  <c r="J1017" i="3" s="1"/>
  <c r="J1018" i="3" s="1"/>
  <c r="J1019" i="3" s="1"/>
  <c r="J1020" i="3" s="1"/>
  <c r="J1021" i="3" s="1"/>
  <c r="J1022" i="3" s="1"/>
  <c r="J1023" i="3" s="1"/>
  <c r="J1024" i="3" s="1"/>
  <c r="J1025" i="3" s="1"/>
  <c r="J1026" i="3" s="1"/>
  <c r="J1027" i="3" s="1"/>
  <c r="J1028" i="3" s="1"/>
  <c r="J1029" i="3" s="1"/>
  <c r="J1030" i="3" s="1"/>
  <c r="J1031" i="3" s="1"/>
  <c r="J1032" i="3" s="1"/>
  <c r="J1033" i="3" s="1"/>
  <c r="J1034" i="3" s="1"/>
  <c r="J1035" i="3" s="1"/>
  <c r="J1036" i="3" s="1"/>
  <c r="J1037" i="3" s="1"/>
  <c r="J1038" i="3" s="1"/>
  <c r="J1039" i="3" s="1"/>
  <c r="J1040" i="3" s="1"/>
  <c r="J1041" i="3" s="1"/>
  <c r="J1042" i="3" s="1"/>
  <c r="J1043" i="3" s="1"/>
  <c r="J1044" i="3" s="1"/>
  <c r="J1045" i="3" s="1"/>
  <c r="J1046" i="3" s="1"/>
  <c r="J1047" i="3" s="1"/>
  <c r="J1048" i="3" s="1"/>
  <c r="J1049" i="3" s="1"/>
  <c r="J1050" i="3" s="1"/>
  <c r="J1051" i="3" s="1"/>
  <c r="J1052" i="3" s="1"/>
  <c r="J1053" i="3" s="1"/>
  <c r="J1054" i="3" s="1"/>
  <c r="J1055" i="3" s="1"/>
  <c r="J1056" i="3" s="1"/>
  <c r="J1057" i="3" s="1"/>
  <c r="J1058" i="3" s="1"/>
  <c r="J1059" i="3" s="1"/>
  <c r="J1060" i="3" s="1"/>
  <c r="J1061" i="3" s="1"/>
  <c r="J1062" i="3" s="1"/>
  <c r="J1063" i="3" s="1"/>
  <c r="J1064" i="3" s="1"/>
  <c r="J1065" i="3" s="1"/>
  <c r="J1066" i="3" s="1"/>
  <c r="J1067" i="3" s="1"/>
  <c r="J1068" i="3" s="1"/>
  <c r="J1069" i="3" s="1"/>
  <c r="J1070" i="3" s="1"/>
  <c r="J1071" i="3" s="1"/>
  <c r="J1072" i="3" s="1"/>
  <c r="J1073" i="3" s="1"/>
  <c r="J1074" i="3" s="1"/>
  <c r="J1075" i="3" s="1"/>
  <c r="J1076" i="3" s="1"/>
  <c r="J1077" i="3" s="1"/>
  <c r="J1078" i="3" s="1"/>
  <c r="J1079" i="3" s="1"/>
  <c r="J1080" i="3" s="1"/>
  <c r="J1081" i="3" s="1"/>
  <c r="J1082" i="3" s="1"/>
  <c r="J1083" i="3" s="1"/>
  <c r="J1084" i="3" s="1"/>
  <c r="J1085" i="3" s="1"/>
  <c r="J1086" i="3" s="1"/>
  <c r="J1087" i="3" s="1"/>
  <c r="J1088" i="3" s="1"/>
  <c r="J1089" i="3" s="1"/>
  <c r="J1090" i="3" s="1"/>
  <c r="J1091" i="3" s="1"/>
  <c r="J1092" i="3" s="1"/>
  <c r="J1093" i="3" s="1"/>
  <c r="J1094" i="3" s="1"/>
  <c r="J1095" i="3" s="1"/>
  <c r="J1096" i="3" s="1"/>
  <c r="J1097" i="3" s="1"/>
  <c r="J1098" i="3" s="1"/>
  <c r="J1099" i="3" s="1"/>
  <c r="J1100" i="3" s="1"/>
  <c r="J1101" i="3" s="1"/>
  <c r="J1102" i="3" s="1"/>
  <c r="J1103" i="3" s="1"/>
  <c r="J1104" i="3" s="1"/>
  <c r="J1105" i="3" s="1"/>
  <c r="J1106" i="3" s="1"/>
  <c r="J1107" i="3" s="1"/>
  <c r="J1108" i="3" s="1"/>
  <c r="J1109" i="3" s="1"/>
  <c r="J1110" i="3" s="1"/>
  <c r="J1111" i="3" s="1"/>
  <c r="J1112" i="3" s="1"/>
  <c r="J1113" i="3" s="1"/>
  <c r="J1114" i="3" s="1"/>
  <c r="J1115" i="3" s="1"/>
  <c r="J1116" i="3" s="1"/>
  <c r="J1117" i="3" s="1"/>
  <c r="J1118" i="3" s="1"/>
  <c r="J1119" i="3" s="1"/>
  <c r="J1120" i="3" s="1"/>
  <c r="J1121" i="3" s="1"/>
  <c r="J1122" i="3" s="1"/>
  <c r="J1123" i="3" s="1"/>
  <c r="J1124" i="3" s="1"/>
  <c r="J1125" i="3" s="1"/>
  <c r="J1126" i="3" s="1"/>
  <c r="J1127" i="3" s="1"/>
  <c r="J1128" i="3" s="1"/>
  <c r="J1129" i="3" s="1"/>
  <c r="J1130" i="3" s="1"/>
  <c r="J1131" i="3" s="1"/>
  <c r="J1132" i="3" s="1"/>
  <c r="J1133" i="3" s="1"/>
  <c r="J1134" i="3" s="1"/>
  <c r="J1135" i="3" s="1"/>
  <c r="J1136" i="3" s="1"/>
  <c r="J1137" i="3" s="1"/>
  <c r="J1138" i="3" s="1"/>
  <c r="J1139" i="3" s="1"/>
  <c r="J1140" i="3" s="1"/>
  <c r="J1141" i="3" s="1"/>
  <c r="J1142" i="3" s="1"/>
  <c r="J1143" i="3" s="1"/>
  <c r="J1144" i="3" s="1"/>
  <c r="J1145" i="3" s="1"/>
  <c r="J1146" i="3" s="1"/>
  <c r="J1147" i="3" s="1"/>
  <c r="J1148" i="3" s="1"/>
  <c r="J1149" i="3" s="1"/>
  <c r="J1150" i="3" s="1"/>
  <c r="J1151" i="3" s="1"/>
  <c r="J1152" i="3" s="1"/>
  <c r="J1153" i="3" s="1"/>
  <c r="J1154" i="3" s="1"/>
  <c r="J1155" i="3" s="1"/>
  <c r="J1156" i="3" s="1"/>
  <c r="J1157" i="3" s="1"/>
  <c r="J1158" i="3" s="1"/>
  <c r="J1159" i="3" s="1"/>
  <c r="J1160" i="3" s="1"/>
  <c r="J1161" i="3" s="1"/>
  <c r="J1162" i="3" s="1"/>
  <c r="J1163" i="3" s="1"/>
  <c r="J1164" i="3" s="1"/>
  <c r="J1165" i="3" s="1"/>
  <c r="J1166" i="3" s="1"/>
  <c r="J1167" i="3" s="1"/>
  <c r="J1168" i="3" s="1"/>
  <c r="J1169" i="3" s="1"/>
  <c r="J1170" i="3" s="1"/>
  <c r="J1171" i="3" s="1"/>
  <c r="J1172" i="3" s="1"/>
  <c r="J1173" i="3" s="1"/>
  <c r="J1174" i="3" s="1"/>
  <c r="J1175" i="3" s="1"/>
  <c r="J1176" i="3" s="1"/>
  <c r="J1177" i="3" s="1"/>
  <c r="J1178" i="3" s="1"/>
  <c r="J1179" i="3" s="1"/>
  <c r="J1180" i="3" s="1"/>
  <c r="J1181" i="3" s="1"/>
  <c r="J1182" i="3" s="1"/>
  <c r="J1183" i="3" s="1"/>
  <c r="J1184" i="3" s="1"/>
  <c r="J1185" i="3" s="1"/>
  <c r="J1186" i="3" s="1"/>
  <c r="J1187" i="3" s="1"/>
  <c r="J1188" i="3" s="1"/>
  <c r="J1189" i="3" s="1"/>
  <c r="J1190" i="3" s="1"/>
  <c r="J1191" i="3" s="1"/>
  <c r="J1192" i="3" s="1"/>
  <c r="J1193" i="3" s="1"/>
  <c r="J1194" i="3" s="1"/>
  <c r="J1195" i="3" s="1"/>
  <c r="J1196" i="3" s="1"/>
  <c r="J1197" i="3" s="1"/>
  <c r="J1198" i="3" s="1"/>
  <c r="J1199" i="3" s="1"/>
  <c r="J1200" i="3" s="1"/>
  <c r="J1201" i="3" s="1"/>
  <c r="J1202" i="3" s="1"/>
  <c r="J1203" i="3" s="1"/>
  <c r="J1204" i="3" s="1"/>
  <c r="J1205" i="3" s="1"/>
  <c r="J1206" i="3" s="1"/>
  <c r="J1207" i="3" s="1"/>
  <c r="J1208" i="3" s="1"/>
  <c r="J1209" i="3" s="1"/>
  <c r="J1210" i="3" s="1"/>
  <c r="J1211" i="3" s="1"/>
  <c r="J1212" i="3" s="1"/>
  <c r="J1213" i="3" s="1"/>
  <c r="J1214" i="3" s="1"/>
  <c r="J1215" i="3" s="1"/>
  <c r="J1216" i="3" s="1"/>
  <c r="J1217" i="3" s="1"/>
  <c r="J1218" i="3" s="1"/>
  <c r="J1219" i="3" s="1"/>
  <c r="J1220" i="3" s="1"/>
  <c r="J1221" i="3" s="1"/>
  <c r="J1222" i="3" s="1"/>
  <c r="J1223" i="3" s="1"/>
  <c r="J1224" i="3" s="1"/>
  <c r="J1225" i="3" s="1"/>
  <c r="J1226" i="3" s="1"/>
  <c r="J1227" i="3" s="1"/>
  <c r="J1228" i="3" s="1"/>
  <c r="J1229" i="3" s="1"/>
  <c r="J1230" i="3" s="1"/>
  <c r="J1231" i="3" s="1"/>
  <c r="J1232" i="3" s="1"/>
  <c r="J1233" i="3" s="1"/>
  <c r="J1234" i="3" s="1"/>
  <c r="J1235" i="3" s="1"/>
  <c r="J1236" i="3" s="1"/>
  <c r="J1237" i="3" s="1"/>
  <c r="J1238" i="3" s="1"/>
  <c r="J1239" i="3" s="1"/>
  <c r="J1240" i="3" s="1"/>
  <c r="J1241" i="3" s="1"/>
  <c r="J1242" i="3" s="1"/>
  <c r="J1243" i="3" s="1"/>
  <c r="J1244" i="3" s="1"/>
  <c r="J1245" i="3" s="1"/>
  <c r="J1246" i="3" s="1"/>
  <c r="J1247" i="3" s="1"/>
  <c r="J1248" i="3" s="1"/>
  <c r="J1249" i="3" s="1"/>
  <c r="J1250" i="3" s="1"/>
  <c r="J1251" i="3" s="1"/>
  <c r="J1252" i="3" s="1"/>
  <c r="J1253" i="3" s="1"/>
  <c r="J1254" i="3" s="1"/>
  <c r="J1255" i="3" s="1"/>
  <c r="J1256" i="3" s="1"/>
  <c r="J1257" i="3" s="1"/>
  <c r="J1258" i="3" s="1"/>
  <c r="J1259" i="3" s="1"/>
  <c r="J1260" i="3" s="1"/>
  <c r="J1261" i="3" s="1"/>
  <c r="J1262" i="3" s="1"/>
  <c r="J1263" i="3" s="1"/>
  <c r="J1264" i="3" s="1"/>
  <c r="J1265" i="3" s="1"/>
  <c r="J1266" i="3" s="1"/>
  <c r="J1267" i="3" s="1"/>
  <c r="J1268" i="3" s="1"/>
  <c r="J1269" i="3" s="1"/>
  <c r="J1270" i="3" s="1"/>
  <c r="J1271" i="3" s="1"/>
  <c r="J1272" i="3" s="1"/>
  <c r="J1273" i="3" s="1"/>
  <c r="J1274" i="3" s="1"/>
  <c r="J1275" i="3" s="1"/>
  <c r="J1276" i="3" s="1"/>
  <c r="J1277" i="3" s="1"/>
  <c r="J1278" i="3" s="1"/>
  <c r="J1279" i="3" s="1"/>
  <c r="J1280" i="3" s="1"/>
  <c r="J1281" i="3" s="1"/>
  <c r="J1282" i="3" s="1"/>
  <c r="J1283" i="3" s="1"/>
  <c r="J1284" i="3" s="1"/>
  <c r="J1285" i="3" s="1"/>
  <c r="J1286" i="3" s="1"/>
  <c r="J1287" i="3" s="1"/>
  <c r="J1288" i="3" s="1"/>
  <c r="J1289" i="3" s="1"/>
  <c r="J1290" i="3" s="1"/>
  <c r="J1291" i="3" s="1"/>
  <c r="J1292" i="3" s="1"/>
  <c r="J1293" i="3" s="1"/>
  <c r="J1294" i="3" s="1"/>
  <c r="J1295" i="3" s="1"/>
  <c r="J1296" i="3" s="1"/>
  <c r="J1297" i="3" s="1"/>
  <c r="J1298" i="3" s="1"/>
  <c r="J1299" i="3" s="1"/>
  <c r="J1300" i="3" s="1"/>
  <c r="J1301" i="3" s="1"/>
  <c r="J1302" i="3" s="1"/>
  <c r="J1303" i="3" s="1"/>
  <c r="J1304" i="3" s="1"/>
  <c r="J1305" i="3" s="1"/>
  <c r="J1306" i="3" s="1"/>
  <c r="J1307" i="3" s="1"/>
  <c r="J1308" i="3" s="1"/>
  <c r="J1309" i="3" s="1"/>
  <c r="J1310" i="3" s="1"/>
  <c r="J1311" i="3" s="1"/>
  <c r="J1312" i="3" s="1"/>
  <c r="J1313" i="3" s="1"/>
  <c r="J1314" i="3" s="1"/>
  <c r="J1315" i="3" s="1"/>
  <c r="J1316" i="3" s="1"/>
  <c r="J1317" i="3" s="1"/>
  <c r="J1318" i="3" s="1"/>
  <c r="J1319" i="3" s="1"/>
  <c r="J1320" i="3" s="1"/>
  <c r="J1321" i="3" s="1"/>
  <c r="J1322" i="3" s="1"/>
  <c r="J1323" i="3" s="1"/>
  <c r="J1324" i="3" s="1"/>
  <c r="J1325" i="3" s="1"/>
  <c r="J1326" i="3" s="1"/>
  <c r="J1327" i="3" s="1"/>
  <c r="J1328" i="3" s="1"/>
  <c r="J1329" i="3" s="1"/>
  <c r="J1330" i="3" s="1"/>
  <c r="J1331" i="3" s="1"/>
  <c r="J1332" i="3" s="1"/>
  <c r="J1333" i="3" s="1"/>
  <c r="J1334" i="3" s="1"/>
  <c r="J1335" i="3" s="1"/>
  <c r="J1336" i="3" s="1"/>
  <c r="J1337" i="3" s="1"/>
  <c r="J1338" i="3" s="1"/>
  <c r="J1339" i="3" s="1"/>
  <c r="J1340" i="3" s="1"/>
  <c r="J1341" i="3" s="1"/>
  <c r="J1342" i="3" s="1"/>
  <c r="J1343" i="3" s="1"/>
  <c r="J1344" i="3" s="1"/>
  <c r="J1345" i="3" s="1"/>
  <c r="J1346" i="3" s="1"/>
  <c r="J1347" i="3" s="1"/>
  <c r="J1348" i="3" s="1"/>
  <c r="J1349" i="3" s="1"/>
  <c r="J1350" i="3" s="1"/>
  <c r="J1351" i="3" s="1"/>
  <c r="J1352" i="3" s="1"/>
  <c r="J1353" i="3" s="1"/>
  <c r="J1354" i="3" s="1"/>
  <c r="J1355" i="3" s="1"/>
  <c r="J1356" i="3" s="1"/>
  <c r="J1357" i="3" s="1"/>
  <c r="J1358" i="3" s="1"/>
  <c r="J1359" i="3" s="1"/>
  <c r="J1360" i="3" s="1"/>
  <c r="J1361" i="3" s="1"/>
  <c r="J1362" i="3" s="1"/>
  <c r="J1363" i="3" s="1"/>
  <c r="J1364" i="3" s="1"/>
  <c r="J1365" i="3" s="1"/>
  <c r="J1366" i="3" s="1"/>
  <c r="J1367" i="3" s="1"/>
  <c r="J1368" i="3" s="1"/>
  <c r="J1369" i="3" s="1"/>
  <c r="J1370" i="3" s="1"/>
  <c r="J1371" i="3" s="1"/>
  <c r="J1372" i="3" s="1"/>
  <c r="J1373" i="3" s="1"/>
  <c r="J1374" i="3" s="1"/>
  <c r="J1375" i="3" s="1"/>
  <c r="J1376" i="3" s="1"/>
  <c r="J1377" i="3" s="1"/>
  <c r="J1378" i="3" s="1"/>
  <c r="J1379" i="3" s="1"/>
  <c r="J1380" i="3" s="1"/>
  <c r="J1381" i="3" s="1"/>
  <c r="J1382" i="3" s="1"/>
  <c r="J1383" i="3" s="1"/>
  <c r="J1384" i="3" s="1"/>
  <c r="J1385" i="3" s="1"/>
  <c r="J1386" i="3" s="1"/>
  <c r="J1387" i="3" s="1"/>
  <c r="J1388" i="3" s="1"/>
  <c r="J1389" i="3" s="1"/>
  <c r="J1390" i="3" s="1"/>
  <c r="J1391" i="3" s="1"/>
  <c r="J1392" i="3" s="1"/>
  <c r="J1393" i="3" s="1"/>
  <c r="J1394" i="3" s="1"/>
  <c r="J1395" i="3" s="1"/>
  <c r="J1396" i="3" s="1"/>
  <c r="J1397" i="3" s="1"/>
  <c r="J1398" i="3" s="1"/>
  <c r="J1399" i="3" s="1"/>
  <c r="J1400" i="3" s="1"/>
  <c r="J1401" i="3" s="1"/>
  <c r="J1402" i="3" s="1"/>
  <c r="J1403" i="3" s="1"/>
  <c r="J1404" i="3" s="1"/>
  <c r="J1405" i="3" s="1"/>
  <c r="J1406" i="3" s="1"/>
  <c r="J1407" i="3" s="1"/>
  <c r="J1408" i="3" s="1"/>
  <c r="J1409" i="3" s="1"/>
  <c r="J1410" i="3" s="1"/>
  <c r="J1411" i="3" s="1"/>
  <c r="J1412" i="3" s="1"/>
  <c r="J1413" i="3" s="1"/>
  <c r="J1414" i="3" s="1"/>
  <c r="J1415" i="3" s="1"/>
  <c r="J1416" i="3" s="1"/>
  <c r="J1417" i="3" s="1"/>
  <c r="J1418" i="3" s="1"/>
  <c r="J1419" i="3" s="1"/>
  <c r="J1420" i="3" s="1"/>
  <c r="J1421" i="3" s="1"/>
  <c r="J1422" i="3" s="1"/>
  <c r="J1423" i="3" s="1"/>
  <c r="J1424" i="3" s="1"/>
  <c r="J1425" i="3" s="1"/>
  <c r="J1426" i="3" s="1"/>
  <c r="J1427" i="3" s="1"/>
  <c r="J1428" i="3" s="1"/>
  <c r="J1429" i="3" s="1"/>
  <c r="J1430" i="3" s="1"/>
  <c r="J1431" i="3" s="1"/>
  <c r="J1432" i="3" s="1"/>
  <c r="J1433" i="3" s="1"/>
  <c r="J1434" i="3" s="1"/>
  <c r="J1435" i="3" s="1"/>
  <c r="J1436" i="3" s="1"/>
  <c r="J1437" i="3" s="1"/>
  <c r="J1438" i="3" s="1"/>
  <c r="J1439" i="3" s="1"/>
  <c r="J1440" i="3" s="1"/>
  <c r="J1441" i="3" s="1"/>
  <c r="J1442" i="3" s="1"/>
  <c r="J1443" i="3" s="1"/>
  <c r="J1444" i="3" s="1"/>
  <c r="J1445" i="3" s="1"/>
  <c r="J1446" i="3" s="1"/>
  <c r="J1447" i="3" s="1"/>
  <c r="J1448" i="3" s="1"/>
  <c r="J1449" i="3" s="1"/>
  <c r="J1450" i="3" s="1"/>
  <c r="J1451" i="3" s="1"/>
  <c r="J1452" i="3" s="1"/>
  <c r="J1453" i="3" s="1"/>
  <c r="J1454" i="3" s="1"/>
  <c r="J1455" i="3" s="1"/>
  <c r="J1456" i="3" s="1"/>
  <c r="J1457" i="3" s="1"/>
  <c r="J1458" i="3" s="1"/>
  <c r="J1459" i="3" s="1"/>
  <c r="J1460" i="3" s="1"/>
  <c r="J1461" i="3" s="1"/>
  <c r="J1462" i="3" s="1"/>
  <c r="J1463" i="3" s="1"/>
  <c r="J1464" i="3" s="1"/>
  <c r="J1465" i="3" s="1"/>
  <c r="J1466" i="3" s="1"/>
  <c r="J1467" i="3" s="1"/>
  <c r="J1468" i="3" s="1"/>
  <c r="J1469" i="3" s="1"/>
  <c r="J1470" i="3" s="1"/>
  <c r="J1471" i="3" s="1"/>
  <c r="J1472" i="3" s="1"/>
  <c r="J1473" i="3" s="1"/>
  <c r="J1474" i="3" s="1"/>
  <c r="J1475" i="3" s="1"/>
  <c r="J1476" i="3" s="1"/>
  <c r="J1477" i="3" s="1"/>
  <c r="J1478" i="3" s="1"/>
  <c r="J1479" i="3" s="1"/>
  <c r="J1480" i="3" s="1"/>
  <c r="J1481" i="3" s="1"/>
  <c r="J1482" i="3" s="1"/>
  <c r="J1483" i="3" s="1"/>
  <c r="J1484" i="3" s="1"/>
  <c r="J1485" i="3" s="1"/>
  <c r="J1486" i="3" s="1"/>
  <c r="J1487" i="3" s="1"/>
  <c r="J1488" i="3" s="1"/>
  <c r="J1489" i="3" s="1"/>
  <c r="J1490" i="3" s="1"/>
  <c r="J1491" i="3" s="1"/>
  <c r="J1492" i="3" s="1"/>
  <c r="J1493" i="3" s="1"/>
  <c r="J1494" i="3" s="1"/>
  <c r="J1495" i="3" s="1"/>
  <c r="J1496" i="3" s="1"/>
  <c r="J1497" i="3" s="1"/>
  <c r="J1498" i="3" s="1"/>
  <c r="J1499" i="3" s="1"/>
  <c r="J1500" i="3" s="1"/>
  <c r="J1501" i="3" s="1"/>
  <c r="J1502" i="3" s="1"/>
  <c r="J1503" i="3" s="1"/>
  <c r="J1504" i="3" s="1"/>
  <c r="J1505" i="3" s="1"/>
  <c r="J1506" i="3" s="1"/>
  <c r="J1507" i="3" s="1"/>
  <c r="J1508" i="3" s="1"/>
  <c r="J1509" i="3" s="1"/>
  <c r="J1510" i="3" s="1"/>
  <c r="J1511" i="3" s="1"/>
  <c r="J1512" i="3" s="1"/>
  <c r="J1513" i="3" s="1"/>
  <c r="J1514" i="3" s="1"/>
  <c r="J1515" i="3" s="1"/>
  <c r="J1516" i="3" s="1"/>
  <c r="J1517" i="3" s="1"/>
  <c r="J1518" i="3" s="1"/>
  <c r="J1519" i="3" s="1"/>
  <c r="J1520" i="3" s="1"/>
  <c r="J1521" i="3" s="1"/>
  <c r="J1522" i="3" s="1"/>
  <c r="J1523" i="3" s="1"/>
  <c r="J1524" i="3" s="1"/>
  <c r="J1525" i="3" s="1"/>
  <c r="J1526" i="3" s="1"/>
  <c r="J1527" i="3" s="1"/>
  <c r="J1528" i="3" s="1"/>
  <c r="J1529" i="3" s="1"/>
  <c r="J1530" i="3" s="1"/>
  <c r="J1531" i="3" s="1"/>
  <c r="J1532" i="3" s="1"/>
  <c r="J1533" i="3" s="1"/>
  <c r="J1534" i="3" s="1"/>
  <c r="J1535" i="3" s="1"/>
  <c r="J1536" i="3" s="1"/>
  <c r="J1537" i="3" s="1"/>
  <c r="J1538" i="3" s="1"/>
  <c r="J1539" i="3" s="1"/>
  <c r="J1540" i="3" s="1"/>
  <c r="J1541" i="3" s="1"/>
  <c r="J1542" i="3" s="1"/>
  <c r="J1543" i="3" s="1"/>
  <c r="J1544" i="3" s="1"/>
  <c r="J1545" i="3" s="1"/>
  <c r="J1546" i="3" s="1"/>
  <c r="J1547" i="3" s="1"/>
  <c r="J1548" i="3" s="1"/>
  <c r="J1549" i="3" s="1"/>
  <c r="J1550" i="3" s="1"/>
  <c r="J1551" i="3" s="1"/>
  <c r="J1552" i="3" s="1"/>
  <c r="J1553" i="3" s="1"/>
  <c r="J1554" i="3" s="1"/>
  <c r="J1555" i="3" s="1"/>
  <c r="J1556" i="3" s="1"/>
  <c r="J1557" i="3" s="1"/>
  <c r="J1558" i="3" s="1"/>
  <c r="J1559" i="3" s="1"/>
  <c r="J1560" i="3" s="1"/>
  <c r="J1561" i="3" s="1"/>
  <c r="J1562" i="3" s="1"/>
  <c r="J1563" i="3" s="1"/>
  <c r="J1564" i="3" s="1"/>
  <c r="J1565" i="3" s="1"/>
  <c r="J1566" i="3" s="1"/>
  <c r="J1567" i="3" s="1"/>
  <c r="J1568" i="3" s="1"/>
  <c r="J1569" i="3" s="1"/>
  <c r="J1570" i="3" s="1"/>
  <c r="J1571" i="3" s="1"/>
  <c r="J1572" i="3" s="1"/>
  <c r="J1573" i="3" s="1"/>
  <c r="J1574" i="3" s="1"/>
  <c r="J1575" i="3" s="1"/>
  <c r="J1576" i="3" s="1"/>
  <c r="J1577" i="3" s="1"/>
  <c r="J1578" i="3" s="1"/>
  <c r="J1579" i="3" s="1"/>
  <c r="J1580" i="3" s="1"/>
  <c r="J1581" i="3" s="1"/>
  <c r="J1582" i="3" s="1"/>
  <c r="J1583" i="3" s="1"/>
  <c r="J1584" i="3" s="1"/>
  <c r="J1585" i="3" s="1"/>
  <c r="J1586" i="3" s="1"/>
  <c r="J1587" i="3" s="1"/>
  <c r="J1588" i="3" s="1"/>
  <c r="J1589" i="3" s="1"/>
  <c r="J1590" i="3" s="1"/>
  <c r="J1591" i="3" s="1"/>
  <c r="J1592" i="3" s="1"/>
  <c r="J1593" i="3" s="1"/>
  <c r="J1594" i="3" s="1"/>
  <c r="J1595" i="3" s="1"/>
  <c r="J1596" i="3" s="1"/>
  <c r="J1597" i="3" s="1"/>
  <c r="J1598" i="3" s="1"/>
  <c r="J1599" i="3" s="1"/>
  <c r="J1600" i="3" s="1"/>
  <c r="J1601" i="3" s="1"/>
  <c r="J1602" i="3" s="1"/>
  <c r="J1603" i="3" s="1"/>
  <c r="J1604" i="3" s="1"/>
  <c r="J1605" i="3" s="1"/>
  <c r="J1606" i="3" s="1"/>
  <c r="J1607" i="3" s="1"/>
  <c r="J1608" i="3" s="1"/>
  <c r="J1609" i="3" s="1"/>
  <c r="J1610" i="3" s="1"/>
  <c r="J1611" i="3" s="1"/>
  <c r="J1612" i="3" s="1"/>
  <c r="J1613" i="3" s="1"/>
  <c r="J1614" i="3" s="1"/>
  <c r="J1615" i="3" s="1"/>
  <c r="J1616" i="3" s="1"/>
  <c r="J1617" i="3" s="1"/>
  <c r="J1618" i="3" s="1"/>
  <c r="J1619" i="3" s="1"/>
  <c r="J1620" i="3" s="1"/>
  <c r="J1621" i="3" s="1"/>
  <c r="J1622" i="3" s="1"/>
  <c r="J1623" i="3" s="1"/>
  <c r="J1624" i="3" s="1"/>
  <c r="J1625" i="3" s="1"/>
  <c r="J1626" i="3" s="1"/>
  <c r="J1627" i="3" s="1"/>
  <c r="J1628" i="3" s="1"/>
  <c r="J1629" i="3" s="1"/>
  <c r="J1630" i="3" s="1"/>
  <c r="J1631" i="3" s="1"/>
  <c r="J1632" i="3" s="1"/>
  <c r="J1633" i="3" s="1"/>
  <c r="J1634" i="3" s="1"/>
  <c r="J1635" i="3" s="1"/>
  <c r="J1636" i="3" s="1"/>
  <c r="J1637" i="3" s="1"/>
  <c r="J1638" i="3" s="1"/>
  <c r="J1639" i="3" s="1"/>
  <c r="J1640" i="3" s="1"/>
  <c r="J1641" i="3" s="1"/>
  <c r="J1642" i="3" s="1"/>
  <c r="J1643" i="3" s="1"/>
  <c r="J1644" i="3" s="1"/>
  <c r="J1645" i="3" s="1"/>
  <c r="J1646" i="3" s="1"/>
  <c r="J1647" i="3" s="1"/>
  <c r="J1648" i="3" s="1"/>
  <c r="J1649" i="3" s="1"/>
  <c r="J1650" i="3" s="1"/>
  <c r="J1651" i="3" s="1"/>
  <c r="J1652" i="3" s="1"/>
  <c r="J1653" i="3" s="1"/>
  <c r="J1654" i="3" s="1"/>
  <c r="J1655" i="3" s="1"/>
  <c r="J1656" i="3" s="1"/>
  <c r="J1657" i="3" s="1"/>
  <c r="J1658" i="3" s="1"/>
  <c r="J1659" i="3" s="1"/>
  <c r="J1660" i="3" s="1"/>
  <c r="J1661" i="3" s="1"/>
  <c r="J1662" i="3" s="1"/>
  <c r="J1663" i="3" s="1"/>
  <c r="J1664" i="3" s="1"/>
  <c r="J1665" i="3" s="1"/>
  <c r="J1666" i="3" s="1"/>
  <c r="J1667" i="3" s="1"/>
  <c r="J1668" i="3" s="1"/>
  <c r="J1669" i="3" s="1"/>
  <c r="J1670" i="3" s="1"/>
  <c r="J1671" i="3" s="1"/>
  <c r="J1672" i="3" s="1"/>
  <c r="J1673" i="3" s="1"/>
  <c r="J1674" i="3" s="1"/>
  <c r="J1675" i="3" s="1"/>
  <c r="J1676" i="3" s="1"/>
  <c r="J1677" i="3" s="1"/>
  <c r="J1678" i="3" s="1"/>
  <c r="J1679" i="3" s="1"/>
  <c r="J1680" i="3" s="1"/>
  <c r="J1681" i="3" s="1"/>
  <c r="J1682" i="3" s="1"/>
  <c r="J1683" i="3" s="1"/>
  <c r="J1684" i="3" s="1"/>
  <c r="J1685" i="3" s="1"/>
  <c r="J1686" i="3" s="1"/>
  <c r="J1687" i="3" s="1"/>
  <c r="J1688" i="3" s="1"/>
  <c r="J1689" i="3" s="1"/>
  <c r="J1690" i="3" s="1"/>
  <c r="J1691" i="3" s="1"/>
  <c r="J1692" i="3" s="1"/>
  <c r="J1693" i="3" s="1"/>
  <c r="J1694" i="3" s="1"/>
  <c r="J1695" i="3" s="1"/>
  <c r="J1696" i="3" s="1"/>
  <c r="J1697" i="3" s="1"/>
  <c r="J1698" i="3" s="1"/>
  <c r="J1699" i="3" s="1"/>
  <c r="J1700" i="3" s="1"/>
  <c r="J1701" i="3" s="1"/>
  <c r="J1702" i="3" s="1"/>
  <c r="J1703" i="3" s="1"/>
  <c r="J1704" i="3" s="1"/>
  <c r="J1705" i="3" s="1"/>
  <c r="J1706" i="3" s="1"/>
  <c r="J1707" i="3" s="1"/>
  <c r="J1708" i="3" s="1"/>
  <c r="J1709" i="3" s="1"/>
  <c r="J1710" i="3" s="1"/>
  <c r="J1711" i="3" s="1"/>
  <c r="J1712" i="3" s="1"/>
  <c r="J1713" i="3" s="1"/>
  <c r="J1714" i="3" s="1"/>
  <c r="J1715" i="3" s="1"/>
  <c r="J1716" i="3" s="1"/>
  <c r="J1717" i="3" s="1"/>
  <c r="J1718" i="3" s="1"/>
  <c r="J1719" i="3" s="1"/>
  <c r="J1720" i="3" s="1"/>
  <c r="J1721" i="3" s="1"/>
  <c r="J1722" i="3" s="1"/>
  <c r="J1723" i="3" s="1"/>
  <c r="J1724" i="3" s="1"/>
  <c r="J1725" i="3" s="1"/>
  <c r="J1726" i="3" s="1"/>
  <c r="J1727" i="3" s="1"/>
  <c r="J1728" i="3" s="1"/>
  <c r="J1729" i="3" s="1"/>
  <c r="J1730" i="3" s="1"/>
  <c r="J1731" i="3" s="1"/>
  <c r="J1732" i="3" s="1"/>
  <c r="J1733" i="3" s="1"/>
  <c r="J1734" i="3" s="1"/>
  <c r="J1735" i="3" s="1"/>
  <c r="J1736" i="3" s="1"/>
  <c r="J1737" i="3" s="1"/>
  <c r="J1738" i="3" s="1"/>
  <c r="J1739" i="3" s="1"/>
  <c r="J1740" i="3" s="1"/>
  <c r="J1741" i="3" s="1"/>
  <c r="J1742" i="3" s="1"/>
  <c r="J1743" i="3" s="1"/>
  <c r="J1744" i="3" s="1"/>
  <c r="J1745" i="3" s="1"/>
  <c r="J1746" i="3" s="1"/>
  <c r="L13" i="3" l="1"/>
  <c r="K14" i="3"/>
  <c r="L14" i="3" s="1"/>
  <c r="N15" i="3"/>
  <c r="O14" i="3"/>
  <c r="Q13" i="3"/>
  <c r="P13" i="3"/>
  <c r="M14" i="3" l="1"/>
  <c r="N16" i="3"/>
  <c r="O15" i="3"/>
  <c r="K15" i="3"/>
  <c r="L15" i="3" s="1"/>
  <c r="Q14" i="3"/>
  <c r="P14" i="3"/>
  <c r="M15" i="3" l="1"/>
  <c r="P15" i="3"/>
  <c r="Q15" i="3"/>
  <c r="K16" i="3"/>
  <c r="L16" i="3" s="1"/>
  <c r="O16" i="3"/>
  <c r="N17" i="3"/>
  <c r="M16" i="3" l="1"/>
  <c r="N18" i="3"/>
  <c r="O17" i="3"/>
  <c r="Q16" i="3"/>
  <c r="P16" i="3"/>
  <c r="K17" i="3"/>
  <c r="M17" i="3" s="1"/>
  <c r="K18" i="3" l="1"/>
  <c r="L18" i="3" s="1"/>
  <c r="Q17" i="3"/>
  <c r="P17" i="3"/>
  <c r="L17" i="3"/>
  <c r="N19" i="3"/>
  <c r="O18" i="3"/>
  <c r="P18" i="3" l="1"/>
  <c r="Q18" i="3"/>
  <c r="K19" i="3"/>
  <c r="L19" i="3" s="1"/>
  <c r="N20" i="3"/>
  <c r="O19" i="3"/>
  <c r="M18" i="3"/>
  <c r="Q19" i="3" l="1"/>
  <c r="P19" i="3"/>
  <c r="K20" i="3"/>
  <c r="M20" i="3" s="1"/>
  <c r="O20" i="3"/>
  <c r="N21" i="3"/>
  <c r="M19" i="3"/>
  <c r="O21" i="3" l="1"/>
  <c r="N22" i="3"/>
  <c r="P20" i="3"/>
  <c r="Q20" i="3"/>
  <c r="L20" i="3"/>
  <c r="K21" i="3"/>
  <c r="L21" i="3" s="1"/>
  <c r="P21" i="3" l="1"/>
  <c r="Q21" i="3"/>
  <c r="K22" i="3"/>
  <c r="L22" i="3" s="1"/>
  <c r="M21" i="3"/>
  <c r="N23" i="3"/>
  <c r="O22" i="3"/>
  <c r="M22" i="3" l="1"/>
  <c r="Q22" i="3"/>
  <c r="P22" i="3"/>
  <c r="N24" i="3"/>
  <c r="O23" i="3"/>
  <c r="K23" i="3"/>
  <c r="M23" i="3" s="1"/>
  <c r="Q23" i="3" l="1"/>
  <c r="P23" i="3"/>
  <c r="L23" i="3"/>
  <c r="N25" i="3"/>
  <c r="O24" i="3"/>
  <c r="K24" i="3"/>
  <c r="L24" i="3" s="1"/>
  <c r="M24" i="3" l="1"/>
  <c r="K25" i="3"/>
  <c r="M25" i="3" s="1"/>
  <c r="N26" i="3"/>
  <c r="O25" i="3"/>
  <c r="Q24" i="3"/>
  <c r="P24" i="3"/>
  <c r="Q25" i="3" l="1"/>
  <c r="P25" i="3"/>
  <c r="L25" i="3"/>
  <c r="K26" i="3"/>
  <c r="M26" i="3" s="1"/>
  <c r="O26" i="3"/>
  <c r="N27" i="3"/>
  <c r="P26" i="3" l="1"/>
  <c r="Q26" i="3"/>
  <c r="L26" i="3"/>
  <c r="O27" i="3"/>
  <c r="N28" i="3"/>
  <c r="K27" i="3"/>
  <c r="L27" i="3" s="1"/>
  <c r="K28" i="3" l="1"/>
  <c r="L28" i="3" s="1"/>
  <c r="M27" i="3"/>
  <c r="O28" i="3"/>
  <c r="N29" i="3"/>
  <c r="P27" i="3"/>
  <c r="Q27" i="3"/>
  <c r="M28" i="3" l="1"/>
  <c r="P28" i="3"/>
  <c r="Q28" i="3"/>
  <c r="O29" i="3"/>
  <c r="N30" i="3"/>
  <c r="K29" i="3"/>
  <c r="M29" i="3" s="1"/>
  <c r="P29" i="3" l="1"/>
  <c r="Q29" i="3"/>
  <c r="K30" i="3"/>
  <c r="M30" i="3" s="1"/>
  <c r="L29" i="3"/>
  <c r="O30" i="3"/>
  <c r="N31" i="3"/>
  <c r="L30" i="3" l="1"/>
  <c r="N32" i="3"/>
  <c r="O31" i="3"/>
  <c r="K31" i="3"/>
  <c r="M31" i="3" s="1"/>
  <c r="P30" i="3"/>
  <c r="Q30" i="3"/>
  <c r="K32" i="3" l="1"/>
  <c r="M32" i="3" s="1"/>
  <c r="L31" i="3"/>
  <c r="P31" i="3"/>
  <c r="Q31" i="3"/>
  <c r="N33" i="3"/>
  <c r="O32" i="3"/>
  <c r="L32" i="3" l="1"/>
  <c r="P32" i="3"/>
  <c r="Q32" i="3"/>
  <c r="N34" i="3"/>
  <c r="O33" i="3"/>
  <c r="K33" i="3"/>
  <c r="L33" i="3" s="1"/>
  <c r="M33" i="3" l="1"/>
  <c r="P33" i="3"/>
  <c r="Q33" i="3"/>
  <c r="N35" i="3"/>
  <c r="O34" i="3"/>
  <c r="K34" i="3"/>
  <c r="L34" i="3" s="1"/>
  <c r="N36" i="3" l="1"/>
  <c r="O35" i="3"/>
  <c r="M34" i="3"/>
  <c r="K35" i="3"/>
  <c r="M35" i="3" s="1"/>
  <c r="P34" i="3"/>
  <c r="Q34" i="3"/>
  <c r="L35" i="3" l="1"/>
  <c r="Q35" i="3"/>
  <c r="P35" i="3"/>
  <c r="K36" i="3"/>
  <c r="L36" i="3" s="1"/>
  <c r="N37" i="3"/>
  <c r="O36" i="3"/>
  <c r="K37" i="3" l="1"/>
  <c r="L37" i="3" s="1"/>
  <c r="Q36" i="3"/>
  <c r="P36" i="3"/>
  <c r="N38" i="3"/>
  <c r="O37" i="3"/>
  <c r="M36" i="3"/>
  <c r="P37" i="3" l="1"/>
  <c r="Q37" i="3"/>
  <c r="M37" i="3"/>
  <c r="N39" i="3"/>
  <c r="O38" i="3"/>
  <c r="K38" i="3"/>
  <c r="M38" i="3" s="1"/>
  <c r="L38" i="3" l="1"/>
  <c r="N40" i="3"/>
  <c r="O39" i="3"/>
  <c r="Q38" i="3"/>
  <c r="P38" i="3"/>
  <c r="K39" i="3"/>
  <c r="M39" i="3" s="1"/>
  <c r="L39" i="3" l="1"/>
  <c r="Q39" i="3"/>
  <c r="P39" i="3"/>
  <c r="K40" i="3"/>
  <c r="M40" i="3" s="1"/>
  <c r="N41" i="3"/>
  <c r="O40" i="3"/>
  <c r="L40" i="3" l="1"/>
  <c r="Q40" i="3"/>
  <c r="P40" i="3"/>
  <c r="N42" i="3"/>
  <c r="O41" i="3"/>
  <c r="K41" i="3"/>
  <c r="M41" i="3" s="1"/>
  <c r="Q41" i="3" l="1"/>
  <c r="P41" i="3"/>
  <c r="L41" i="3"/>
  <c r="N43" i="3"/>
  <c r="O42" i="3"/>
  <c r="K42" i="3"/>
  <c r="M42" i="3" s="1"/>
  <c r="L42" i="3" l="1"/>
  <c r="N44" i="3"/>
  <c r="O43" i="3"/>
  <c r="K43" i="3"/>
  <c r="M43" i="3" s="1"/>
  <c r="Q42" i="3"/>
  <c r="P42" i="3"/>
  <c r="K44" i="3" l="1"/>
  <c r="M44" i="3" s="1"/>
  <c r="N45" i="3"/>
  <c r="O44" i="3"/>
  <c r="Q43" i="3"/>
  <c r="P43" i="3"/>
  <c r="L43" i="3"/>
  <c r="L44" i="3" l="1"/>
  <c r="Q44" i="3"/>
  <c r="P44" i="3"/>
  <c r="N46" i="3"/>
  <c r="O45" i="3"/>
  <c r="K45" i="3"/>
  <c r="L45" i="3" s="1"/>
  <c r="Q45" i="3" l="1"/>
  <c r="P45" i="3"/>
  <c r="N47" i="3"/>
  <c r="O46" i="3"/>
  <c r="M45" i="3"/>
  <c r="K46" i="3"/>
  <c r="M46" i="3" s="1"/>
  <c r="L46" i="3" l="1"/>
  <c r="Q46" i="3"/>
  <c r="P46" i="3"/>
  <c r="N48" i="3"/>
  <c r="O47" i="3"/>
  <c r="K47" i="3"/>
  <c r="M47" i="3" s="1"/>
  <c r="Q47" i="3" l="1"/>
  <c r="P47" i="3"/>
  <c r="L47" i="3"/>
  <c r="N49" i="3"/>
  <c r="O48" i="3"/>
  <c r="K48" i="3"/>
  <c r="L48" i="3" s="1"/>
  <c r="N50" i="3" l="1"/>
  <c r="O49" i="3"/>
  <c r="M48" i="3"/>
  <c r="K49" i="3"/>
  <c r="M49" i="3" s="1"/>
  <c r="Q48" i="3"/>
  <c r="P48" i="3"/>
  <c r="K50" i="3" l="1"/>
  <c r="M50" i="3" s="1"/>
  <c r="L49" i="3"/>
  <c r="Q49" i="3"/>
  <c r="P49" i="3"/>
  <c r="N51" i="3"/>
  <c r="O50" i="3"/>
  <c r="Q50" i="3" l="1"/>
  <c r="P50" i="3"/>
  <c r="K51" i="3"/>
  <c r="L51" i="3" s="1"/>
  <c r="L50" i="3"/>
  <c r="N52" i="3"/>
  <c r="O51" i="3"/>
  <c r="K52" i="3" l="1"/>
  <c r="M52" i="3" s="1"/>
  <c r="N53" i="3"/>
  <c r="O52" i="3"/>
  <c r="M51" i="3"/>
  <c r="Q51" i="3"/>
  <c r="P51" i="3"/>
  <c r="L52" i="3" l="1"/>
  <c r="Q52" i="3"/>
  <c r="P52" i="3"/>
  <c r="N54" i="3"/>
  <c r="O53" i="3"/>
  <c r="K53" i="3"/>
  <c r="M53" i="3" s="1"/>
  <c r="Q53" i="3" l="1"/>
  <c r="P53" i="3"/>
  <c r="L53" i="3"/>
  <c r="N55" i="3"/>
  <c r="O54" i="3"/>
  <c r="K54" i="3"/>
  <c r="M54" i="3" s="1"/>
  <c r="L54" i="3" l="1"/>
  <c r="N56" i="3"/>
  <c r="O55" i="3"/>
  <c r="K55" i="3"/>
  <c r="M55" i="3" s="1"/>
  <c r="Q54" i="3"/>
  <c r="P54" i="3"/>
  <c r="Q55" i="3" l="1"/>
  <c r="P55" i="3"/>
  <c r="L55" i="3"/>
  <c r="N57" i="3"/>
  <c r="O56" i="3"/>
  <c r="K56" i="3"/>
  <c r="M56" i="3" s="1"/>
  <c r="N58" i="3" l="1"/>
  <c r="O57" i="3"/>
  <c r="L56" i="3"/>
  <c r="K57" i="3"/>
  <c r="L57" i="3" s="1"/>
  <c r="Q56" i="3"/>
  <c r="P56" i="3"/>
  <c r="M57" i="3" l="1"/>
  <c r="K58" i="3"/>
  <c r="M58" i="3" s="1"/>
  <c r="Q57" i="3"/>
  <c r="P57" i="3"/>
  <c r="N59" i="3"/>
  <c r="O58" i="3"/>
  <c r="N60" i="3" l="1"/>
  <c r="O59" i="3"/>
  <c r="L58" i="3"/>
  <c r="Q58" i="3"/>
  <c r="P58" i="3"/>
  <c r="K59" i="3"/>
  <c r="M59" i="3" s="1"/>
  <c r="K60" i="3" l="1"/>
  <c r="M60" i="3" s="1"/>
  <c r="L59" i="3"/>
  <c r="Q59" i="3"/>
  <c r="P59" i="3"/>
  <c r="N61" i="3"/>
  <c r="O60" i="3"/>
  <c r="N62" i="3" l="1"/>
  <c r="O61" i="3"/>
  <c r="L60" i="3"/>
  <c r="Q60" i="3"/>
  <c r="P60" i="3"/>
  <c r="K61" i="3"/>
  <c r="M61" i="3" s="1"/>
  <c r="R60" i="3" l="1"/>
  <c r="T60" i="3"/>
  <c r="S60" i="3"/>
  <c r="L61" i="3"/>
  <c r="Q61" i="3"/>
  <c r="P61" i="3"/>
  <c r="K62" i="3"/>
  <c r="L62" i="3" s="1"/>
  <c r="N63" i="3"/>
  <c r="O62" i="3"/>
  <c r="R61" i="3" l="1"/>
  <c r="T61" i="3"/>
  <c r="S61" i="3"/>
  <c r="Q62" i="3"/>
  <c r="P62" i="3"/>
  <c r="M62" i="3"/>
  <c r="N64" i="3"/>
  <c r="O63" i="3"/>
  <c r="K63" i="3"/>
  <c r="M63" i="3" s="1"/>
  <c r="R62" i="3" l="1"/>
  <c r="S62" i="3"/>
  <c r="T62" i="3"/>
  <c r="L63" i="3"/>
  <c r="N65" i="3"/>
  <c r="O64" i="3"/>
  <c r="K64" i="3"/>
  <c r="M64" i="3" s="1"/>
  <c r="Q63" i="3"/>
  <c r="P63" i="3"/>
  <c r="R63" i="3" l="1"/>
  <c r="S63" i="3"/>
  <c r="T63" i="3"/>
  <c r="Q64" i="3"/>
  <c r="P64" i="3"/>
  <c r="K65" i="3"/>
  <c r="M65" i="3" s="1"/>
  <c r="L64" i="3"/>
  <c r="N66" i="3"/>
  <c r="O65" i="3"/>
  <c r="R64" i="3" l="1"/>
  <c r="T64" i="3"/>
  <c r="S64" i="3"/>
  <c r="N67" i="3"/>
  <c r="O66" i="3"/>
  <c r="K66" i="3"/>
  <c r="L66" i="3" s="1"/>
  <c r="Q65" i="3"/>
  <c r="P65" i="3"/>
  <c r="L65" i="3"/>
  <c r="R65" i="3" l="1"/>
  <c r="T65" i="3"/>
  <c r="S65" i="3"/>
  <c r="M66" i="3"/>
  <c r="K67" i="3"/>
  <c r="M67" i="3" s="1"/>
  <c r="Q66" i="3"/>
  <c r="P66" i="3"/>
  <c r="N68" i="3"/>
  <c r="O67" i="3"/>
  <c r="R66" i="3" l="1"/>
  <c r="T66" i="3"/>
  <c r="S66" i="3"/>
  <c r="K68" i="3"/>
  <c r="M68" i="3" s="1"/>
  <c r="Q67" i="3"/>
  <c r="P67" i="3"/>
  <c r="N69" i="3"/>
  <c r="O68" i="3"/>
  <c r="L67" i="3"/>
  <c r="R67" i="3" l="1"/>
  <c r="T67" i="3"/>
  <c r="S67" i="3"/>
  <c r="K69" i="3"/>
  <c r="M69" i="3" s="1"/>
  <c r="L68" i="3"/>
  <c r="Q68" i="3"/>
  <c r="P68" i="3"/>
  <c r="N70" i="3"/>
  <c r="O69" i="3"/>
  <c r="R68" i="3" l="1"/>
  <c r="T68" i="3"/>
  <c r="S68" i="3"/>
  <c r="L69" i="3"/>
  <c r="Q69" i="3"/>
  <c r="P69" i="3"/>
  <c r="K70" i="3"/>
  <c r="M70" i="3" s="1"/>
  <c r="N71" i="3"/>
  <c r="O70" i="3"/>
  <c r="R69" i="3" l="1"/>
  <c r="T69" i="3"/>
  <c r="S69" i="3"/>
  <c r="N72" i="3"/>
  <c r="O71" i="3"/>
  <c r="K71" i="3"/>
  <c r="L71" i="3" s="1"/>
  <c r="L70" i="3"/>
  <c r="Q70" i="3"/>
  <c r="P70" i="3"/>
  <c r="R70" i="3" l="1"/>
  <c r="T70" i="3"/>
  <c r="S70" i="3"/>
  <c r="K72" i="3"/>
  <c r="L72" i="3" s="1"/>
  <c r="M71" i="3"/>
  <c r="Q71" i="3"/>
  <c r="P71" i="3"/>
  <c r="N73" i="3"/>
  <c r="O72" i="3"/>
  <c r="R71" i="3" l="1"/>
  <c r="T71" i="3"/>
  <c r="S71" i="3"/>
  <c r="M72" i="3"/>
  <c r="Q72" i="3"/>
  <c r="P72" i="3"/>
  <c r="N74" i="3"/>
  <c r="O73" i="3"/>
  <c r="K73" i="3"/>
  <c r="L73" i="3" s="1"/>
  <c r="R72" i="3" l="1"/>
  <c r="T72" i="3"/>
  <c r="S72" i="3"/>
  <c r="N75" i="3"/>
  <c r="O74" i="3"/>
  <c r="M73" i="3"/>
  <c r="K74" i="3"/>
  <c r="L74" i="3" s="1"/>
  <c r="Q73" i="3"/>
  <c r="P73" i="3"/>
  <c r="R73" i="3" l="1"/>
  <c r="T73" i="3"/>
  <c r="S73" i="3"/>
  <c r="M74" i="3"/>
  <c r="K75" i="3"/>
  <c r="M75" i="3" s="1"/>
  <c r="Q74" i="3"/>
  <c r="P74" i="3"/>
  <c r="N76" i="3"/>
  <c r="O75" i="3"/>
  <c r="R74" i="3" l="1"/>
  <c r="T74" i="3"/>
  <c r="S74" i="3"/>
  <c r="Q75" i="3"/>
  <c r="P75" i="3"/>
  <c r="N77" i="3"/>
  <c r="O76" i="3"/>
  <c r="L75" i="3"/>
  <c r="K76" i="3"/>
  <c r="M76" i="3" s="1"/>
  <c r="R75" i="3" l="1"/>
  <c r="T75" i="3"/>
  <c r="S75" i="3"/>
  <c r="Q76" i="3"/>
  <c r="P76" i="3"/>
  <c r="K77" i="3"/>
  <c r="L77" i="3" s="1"/>
  <c r="L76" i="3"/>
  <c r="N78" i="3"/>
  <c r="O77" i="3"/>
  <c r="R76" i="3" l="1"/>
  <c r="T76" i="3"/>
  <c r="S76" i="3"/>
  <c r="N79" i="3"/>
  <c r="O78" i="3"/>
  <c r="M77" i="3"/>
  <c r="K78" i="3"/>
  <c r="M78" i="3" s="1"/>
  <c r="Q77" i="3"/>
  <c r="P77" i="3"/>
  <c r="R77" i="3" l="1"/>
  <c r="T77" i="3"/>
  <c r="S77" i="3"/>
  <c r="L78" i="3"/>
  <c r="K79" i="3"/>
  <c r="L79" i="3" s="1"/>
  <c r="Q78" i="3"/>
  <c r="P78" i="3"/>
  <c r="N80" i="3"/>
  <c r="O79" i="3"/>
  <c r="R78" i="3" l="1"/>
  <c r="T78" i="3"/>
  <c r="S78" i="3"/>
  <c r="N81" i="3"/>
  <c r="O80" i="3"/>
  <c r="M79" i="3"/>
  <c r="Q79" i="3"/>
  <c r="P79" i="3"/>
  <c r="K80" i="3"/>
  <c r="M80" i="3" s="1"/>
  <c r="R79" i="3" l="1"/>
  <c r="T79" i="3"/>
  <c r="S79" i="3"/>
  <c r="N82" i="3"/>
  <c r="O81" i="3"/>
  <c r="L80" i="3"/>
  <c r="K81" i="3"/>
  <c r="L81" i="3" s="1"/>
  <c r="Q80" i="3"/>
  <c r="P80" i="3"/>
  <c r="R80" i="3" l="1"/>
  <c r="T80" i="3"/>
  <c r="S80" i="3"/>
  <c r="M81" i="3"/>
  <c r="K82" i="3"/>
  <c r="M82" i="3" s="1"/>
  <c r="Q81" i="3"/>
  <c r="P81" i="3"/>
  <c r="N83" i="3"/>
  <c r="O82" i="3"/>
  <c r="R81" i="3" l="1"/>
  <c r="T81" i="3"/>
  <c r="S81" i="3"/>
  <c r="Q82" i="3"/>
  <c r="P82" i="3"/>
  <c r="N84" i="3"/>
  <c r="O83" i="3"/>
  <c r="L82" i="3"/>
  <c r="K83" i="3"/>
  <c r="M83" i="3" s="1"/>
  <c r="R82" i="3" l="1"/>
  <c r="T82" i="3"/>
  <c r="S82" i="3"/>
  <c r="Q83" i="3"/>
  <c r="P83" i="3"/>
  <c r="L83" i="3"/>
  <c r="N85" i="3"/>
  <c r="O84" i="3"/>
  <c r="K84" i="3"/>
  <c r="M84" i="3" s="1"/>
  <c r="R83" i="3" l="1"/>
  <c r="S83" i="3"/>
  <c r="T83" i="3"/>
  <c r="Q84" i="3"/>
  <c r="P84" i="3"/>
  <c r="L84" i="3"/>
  <c r="N86" i="3"/>
  <c r="O85" i="3"/>
  <c r="K85" i="3"/>
  <c r="M85" i="3" s="1"/>
  <c r="R84" i="3" l="1"/>
  <c r="T84" i="3"/>
  <c r="S84" i="3"/>
  <c r="K86" i="3"/>
  <c r="M86" i="3" s="1"/>
  <c r="Q85" i="3"/>
  <c r="P85" i="3"/>
  <c r="L85" i="3"/>
  <c r="N87" i="3"/>
  <c r="O86" i="3"/>
  <c r="R85" i="3" l="1"/>
  <c r="S85" i="3"/>
  <c r="T85" i="3"/>
  <c r="N88" i="3"/>
  <c r="O87" i="3"/>
  <c r="L86" i="3"/>
  <c r="Q86" i="3"/>
  <c r="P86" i="3"/>
  <c r="K87" i="3"/>
  <c r="M87" i="3" s="1"/>
  <c r="R86" i="3" l="1"/>
  <c r="T86" i="3"/>
  <c r="S86" i="3"/>
  <c r="L87" i="3"/>
  <c r="Q87" i="3"/>
  <c r="P87" i="3"/>
  <c r="K88" i="3"/>
  <c r="L88" i="3" s="1"/>
  <c r="N89" i="3"/>
  <c r="O88" i="3"/>
  <c r="R87" i="3" l="1"/>
  <c r="T87" i="3"/>
  <c r="S87" i="3"/>
  <c r="Q88" i="3"/>
  <c r="P88" i="3"/>
  <c r="M88" i="3"/>
  <c r="N90" i="3"/>
  <c r="O89" i="3"/>
  <c r="K89" i="3"/>
  <c r="M89" i="3" s="1"/>
  <c r="R88" i="3" l="1"/>
  <c r="T88" i="3"/>
  <c r="S88" i="3"/>
  <c r="Q89" i="3"/>
  <c r="P89" i="3"/>
  <c r="L89" i="3"/>
  <c r="N91" i="3"/>
  <c r="O90" i="3"/>
  <c r="K90" i="3"/>
  <c r="M90" i="3" s="1"/>
  <c r="R89" i="3" l="1"/>
  <c r="T89" i="3"/>
  <c r="S89" i="3"/>
  <c r="Q90" i="3"/>
  <c r="P90" i="3"/>
  <c r="L90" i="3"/>
  <c r="N92" i="3"/>
  <c r="O91" i="3"/>
  <c r="K91" i="3"/>
  <c r="L91" i="3" s="1"/>
  <c r="R90" i="3" l="1"/>
  <c r="T90" i="3"/>
  <c r="S90" i="3"/>
  <c r="Q91" i="3"/>
  <c r="P91" i="3"/>
  <c r="N93" i="3"/>
  <c r="O92" i="3"/>
  <c r="M91" i="3"/>
  <c r="K92" i="3"/>
  <c r="L92" i="3" s="1"/>
  <c r="R91" i="3" l="1"/>
  <c r="T91" i="3"/>
  <c r="S91" i="3"/>
  <c r="Q92" i="3"/>
  <c r="P92" i="3"/>
  <c r="N94" i="3"/>
  <c r="O93" i="3"/>
  <c r="M92" i="3"/>
  <c r="K93" i="3"/>
  <c r="M93" i="3" s="1"/>
  <c r="R92" i="3" l="1"/>
  <c r="T92" i="3"/>
  <c r="S92" i="3"/>
  <c r="K94" i="3"/>
  <c r="M94" i="3" s="1"/>
  <c r="L93" i="3"/>
  <c r="Q93" i="3"/>
  <c r="P93" i="3"/>
  <c r="N95" i="3"/>
  <c r="O94" i="3"/>
  <c r="R93" i="3" l="1"/>
  <c r="T93" i="3"/>
  <c r="S93" i="3"/>
  <c r="L94" i="3"/>
  <c r="N96" i="3"/>
  <c r="O95" i="3"/>
  <c r="Q94" i="3"/>
  <c r="P94" i="3"/>
  <c r="K95" i="3"/>
  <c r="L95" i="3" s="1"/>
  <c r="R94" i="3" l="1"/>
  <c r="T94" i="3"/>
  <c r="S94" i="3"/>
  <c r="M95" i="3"/>
  <c r="Q95" i="3"/>
  <c r="P95" i="3"/>
  <c r="K96" i="3"/>
  <c r="M96" i="3" s="1"/>
  <c r="N97" i="3"/>
  <c r="O96" i="3"/>
  <c r="R95" i="3" l="1"/>
  <c r="T95" i="3"/>
  <c r="S95" i="3"/>
  <c r="L96" i="3"/>
  <c r="Q96" i="3"/>
  <c r="P96" i="3"/>
  <c r="N98" i="3"/>
  <c r="O97" i="3"/>
  <c r="K97" i="3"/>
  <c r="M97" i="3" s="1"/>
  <c r="R96" i="3" l="1"/>
  <c r="T96" i="3"/>
  <c r="S96" i="3"/>
  <c r="L97" i="3"/>
  <c r="N99" i="3"/>
  <c r="O98" i="3"/>
  <c r="K98" i="3"/>
  <c r="L98" i="3" s="1"/>
  <c r="Q97" i="3"/>
  <c r="P97" i="3"/>
  <c r="R97" i="3" l="1"/>
  <c r="T97" i="3"/>
  <c r="S97" i="3"/>
  <c r="Q98" i="3"/>
  <c r="P98" i="3"/>
  <c r="M98" i="3"/>
  <c r="N100" i="3"/>
  <c r="O99" i="3"/>
  <c r="K99" i="3"/>
  <c r="M99" i="3" s="1"/>
  <c r="R98" i="3" l="1"/>
  <c r="T98" i="3"/>
  <c r="S98" i="3"/>
  <c r="Q99" i="3"/>
  <c r="P99" i="3"/>
  <c r="L99" i="3"/>
  <c r="N101" i="3"/>
  <c r="O100" i="3"/>
  <c r="K100" i="3"/>
  <c r="L100" i="3" s="1"/>
  <c r="R99" i="3" l="1"/>
  <c r="T99" i="3"/>
  <c r="S99" i="3"/>
  <c r="M100" i="3"/>
  <c r="Q100" i="3"/>
  <c r="P100" i="3"/>
  <c r="N102" i="3"/>
  <c r="O101" i="3"/>
  <c r="K101" i="3"/>
  <c r="M101" i="3" s="1"/>
  <c r="R100" i="3" l="1"/>
  <c r="T100" i="3"/>
  <c r="S100" i="3"/>
  <c r="Q101" i="3"/>
  <c r="P101" i="3"/>
  <c r="L101" i="3"/>
  <c r="N103" i="3"/>
  <c r="O102" i="3"/>
  <c r="K102" i="3"/>
  <c r="M102" i="3" s="1"/>
  <c r="R101" i="3" l="1"/>
  <c r="T101" i="3"/>
  <c r="S101" i="3"/>
  <c r="L102" i="3"/>
  <c r="N104" i="3"/>
  <c r="O103" i="3"/>
  <c r="K103" i="3"/>
  <c r="M103" i="3" s="1"/>
  <c r="Q102" i="3"/>
  <c r="P102" i="3"/>
  <c r="R102" i="3" l="1"/>
  <c r="T102" i="3"/>
  <c r="S102" i="3"/>
  <c r="Q103" i="3"/>
  <c r="P103" i="3"/>
  <c r="K104" i="3"/>
  <c r="M104" i="3" s="1"/>
  <c r="L103" i="3"/>
  <c r="N105" i="3"/>
  <c r="O104" i="3"/>
  <c r="R103" i="3" l="1"/>
  <c r="T103" i="3"/>
  <c r="S103" i="3"/>
  <c r="Q104" i="3"/>
  <c r="P104" i="3"/>
  <c r="L104" i="3"/>
  <c r="N106" i="3"/>
  <c r="O105" i="3"/>
  <c r="K105" i="3"/>
  <c r="M105" i="3" s="1"/>
  <c r="R104" i="3" l="1"/>
  <c r="T104" i="3"/>
  <c r="S104" i="3"/>
  <c r="N107" i="3"/>
  <c r="O106" i="3"/>
  <c r="Q105" i="3"/>
  <c r="P105" i="3"/>
  <c r="L105" i="3"/>
  <c r="K106" i="3"/>
  <c r="M106" i="3" s="1"/>
  <c r="R105" i="3" l="1"/>
  <c r="S105" i="3"/>
  <c r="T105" i="3"/>
  <c r="K107" i="3"/>
  <c r="L107" i="3" s="1"/>
  <c r="Q106" i="3"/>
  <c r="P106" i="3"/>
  <c r="L106" i="3"/>
  <c r="N108" i="3"/>
  <c r="O107" i="3"/>
  <c r="R106" i="3" l="1"/>
  <c r="S106" i="3"/>
  <c r="T106" i="3"/>
  <c r="Q107" i="3"/>
  <c r="P107" i="3"/>
  <c r="M107" i="3"/>
  <c r="N109" i="3"/>
  <c r="O108" i="3"/>
  <c r="K108" i="3"/>
  <c r="M108" i="3" s="1"/>
  <c r="R107" i="3" l="1"/>
  <c r="T107" i="3"/>
  <c r="S107" i="3"/>
  <c r="N110" i="3"/>
  <c r="O109" i="3"/>
  <c r="L108" i="3"/>
  <c r="K109" i="3"/>
  <c r="M109" i="3" s="1"/>
  <c r="Q108" i="3"/>
  <c r="P108" i="3"/>
  <c r="R108" i="3" l="1"/>
  <c r="T108" i="3"/>
  <c r="S108" i="3"/>
  <c r="K110" i="3"/>
  <c r="M110" i="3" s="1"/>
  <c r="Q109" i="3"/>
  <c r="P109" i="3"/>
  <c r="L109" i="3"/>
  <c r="N111" i="3"/>
  <c r="O110" i="3"/>
  <c r="R109" i="3" l="1"/>
  <c r="T109" i="3"/>
  <c r="S109" i="3"/>
  <c r="Q110" i="3"/>
  <c r="P110" i="3"/>
  <c r="K111" i="3"/>
  <c r="M111" i="3" s="1"/>
  <c r="L110" i="3"/>
  <c r="N112" i="3"/>
  <c r="O111" i="3"/>
  <c r="R110" i="3" l="1"/>
  <c r="T110" i="3"/>
  <c r="S110" i="3"/>
  <c r="Q111" i="3"/>
  <c r="P111" i="3"/>
  <c r="L111" i="3"/>
  <c r="N113" i="3"/>
  <c r="O112" i="3"/>
  <c r="K112" i="3"/>
  <c r="M112" i="3" s="1"/>
  <c r="R111" i="3" l="1"/>
  <c r="T111" i="3"/>
  <c r="S111" i="3"/>
  <c r="L112" i="3"/>
  <c r="N114" i="3"/>
  <c r="O113" i="3"/>
  <c r="K113" i="3"/>
  <c r="M113" i="3" s="1"/>
  <c r="Q112" i="3"/>
  <c r="P112" i="3"/>
  <c r="R112" i="3" l="1"/>
  <c r="T112" i="3"/>
  <c r="S112" i="3"/>
  <c r="L113" i="3"/>
  <c r="K114" i="3"/>
  <c r="M114" i="3" s="1"/>
  <c r="Q113" i="3"/>
  <c r="P113" i="3"/>
  <c r="N115" i="3"/>
  <c r="O114" i="3"/>
  <c r="R113" i="3" l="1"/>
  <c r="T113" i="3"/>
  <c r="S113" i="3"/>
  <c r="Q114" i="3"/>
  <c r="P114" i="3"/>
  <c r="N116" i="3"/>
  <c r="O115" i="3"/>
  <c r="L114" i="3"/>
  <c r="K115" i="3"/>
  <c r="M115" i="3" s="1"/>
  <c r="R114" i="3" l="1"/>
  <c r="T114" i="3"/>
  <c r="S114" i="3"/>
  <c r="Q115" i="3"/>
  <c r="P115" i="3"/>
  <c r="K116" i="3"/>
  <c r="L116" i="3" s="1"/>
  <c r="N117" i="3"/>
  <c r="O116" i="3"/>
  <c r="L115" i="3"/>
  <c r="R115" i="3" l="1"/>
  <c r="T115" i="3"/>
  <c r="S115" i="3"/>
  <c r="Q116" i="3"/>
  <c r="P116" i="3"/>
  <c r="M116" i="3"/>
  <c r="N118" i="3"/>
  <c r="O117" i="3"/>
  <c r="K117" i="3"/>
  <c r="M117" i="3" s="1"/>
  <c r="R116" i="3" l="1"/>
  <c r="T116" i="3"/>
  <c r="S116" i="3"/>
  <c r="Q117" i="3"/>
  <c r="P117" i="3"/>
  <c r="L117" i="3"/>
  <c r="N119" i="3"/>
  <c r="O118" i="3"/>
  <c r="K118" i="3"/>
  <c r="L118" i="3" s="1"/>
  <c r="R117" i="3" l="1"/>
  <c r="T117" i="3"/>
  <c r="S117" i="3"/>
  <c r="M118" i="3"/>
  <c r="N120" i="3"/>
  <c r="O119" i="3"/>
  <c r="K119" i="3"/>
  <c r="M119" i="3" s="1"/>
  <c r="Q118" i="3"/>
  <c r="P118" i="3"/>
  <c r="R118" i="3" l="1"/>
  <c r="T118" i="3"/>
  <c r="S118" i="3"/>
  <c r="K120" i="3"/>
  <c r="M120" i="3" s="1"/>
  <c r="Q119" i="3"/>
  <c r="P119" i="3"/>
  <c r="L119" i="3"/>
  <c r="N121" i="3"/>
  <c r="O120" i="3"/>
  <c r="R119" i="3" l="1"/>
  <c r="T119" i="3"/>
  <c r="S119" i="3"/>
  <c r="N122" i="3"/>
  <c r="O121" i="3"/>
  <c r="Q120" i="3"/>
  <c r="P120" i="3"/>
  <c r="K121" i="3"/>
  <c r="M121" i="3" s="1"/>
  <c r="L120" i="3"/>
  <c r="R120" i="3" l="1"/>
  <c r="T120" i="3"/>
  <c r="S120" i="3"/>
  <c r="K122" i="3"/>
  <c r="M122" i="3" s="1"/>
  <c r="L121" i="3"/>
  <c r="Q121" i="3"/>
  <c r="P121" i="3"/>
  <c r="N123" i="3"/>
  <c r="O122" i="3"/>
  <c r="R121" i="3" l="1"/>
  <c r="T121" i="3"/>
  <c r="S121" i="3"/>
  <c r="Q122" i="3"/>
  <c r="P122" i="3"/>
  <c r="N124" i="3"/>
  <c r="O123" i="3"/>
  <c r="L122" i="3"/>
  <c r="K123" i="3"/>
  <c r="M123" i="3" s="1"/>
  <c r="R122" i="3" l="1"/>
  <c r="T122" i="3"/>
  <c r="S122" i="3"/>
  <c r="Q123" i="3"/>
  <c r="P123" i="3"/>
  <c r="L123" i="3"/>
  <c r="N125" i="3"/>
  <c r="O124" i="3"/>
  <c r="K124" i="3"/>
  <c r="L124" i="3" s="1"/>
  <c r="R123" i="3" l="1"/>
  <c r="T123" i="3"/>
  <c r="S123" i="3"/>
  <c r="M124" i="3"/>
  <c r="K125" i="3"/>
  <c r="M125" i="3" s="1"/>
  <c r="N126" i="3"/>
  <c r="O125" i="3"/>
  <c r="Q124" i="3"/>
  <c r="P124" i="3"/>
  <c r="R124" i="3" l="1"/>
  <c r="T124" i="3"/>
  <c r="S124" i="3"/>
  <c r="L125" i="3"/>
  <c r="Q125" i="3"/>
  <c r="P125" i="3"/>
  <c r="N127" i="3"/>
  <c r="O126" i="3"/>
  <c r="K126" i="3"/>
  <c r="M126" i="3" s="1"/>
  <c r="R125" i="3" l="1"/>
  <c r="T125" i="3"/>
  <c r="S125" i="3"/>
  <c r="Q126" i="3"/>
  <c r="P126" i="3"/>
  <c r="L126" i="3"/>
  <c r="N128" i="3"/>
  <c r="O127" i="3"/>
  <c r="K127" i="3"/>
  <c r="L127" i="3" s="1"/>
  <c r="R126" i="3" l="1"/>
  <c r="S126" i="3"/>
  <c r="T126" i="3"/>
  <c r="M127" i="3"/>
  <c r="K128" i="3"/>
  <c r="M128" i="3" s="1"/>
  <c r="N129" i="3"/>
  <c r="O128" i="3"/>
  <c r="Q127" i="3"/>
  <c r="P127" i="3"/>
  <c r="R127" i="3" l="1"/>
  <c r="S127" i="3"/>
  <c r="T127" i="3"/>
  <c r="L128" i="3"/>
  <c r="Q128" i="3"/>
  <c r="P128" i="3"/>
  <c r="N130" i="3"/>
  <c r="O129" i="3"/>
  <c r="K129" i="3"/>
  <c r="M129" i="3" s="1"/>
  <c r="R128" i="3" l="1"/>
  <c r="T128" i="3"/>
  <c r="S128" i="3"/>
  <c r="Q129" i="3"/>
  <c r="P129" i="3"/>
  <c r="L129" i="3"/>
  <c r="N131" i="3"/>
  <c r="O130" i="3"/>
  <c r="K130" i="3"/>
  <c r="M130" i="3" s="1"/>
  <c r="R129" i="3" l="1"/>
  <c r="T129" i="3"/>
  <c r="S129" i="3"/>
  <c r="Q130" i="3"/>
  <c r="P130" i="3"/>
  <c r="L130" i="3"/>
  <c r="N132" i="3"/>
  <c r="O131" i="3"/>
  <c r="K131" i="3"/>
  <c r="M131" i="3" s="1"/>
  <c r="R130" i="3" l="1"/>
  <c r="T130" i="3"/>
  <c r="S130" i="3"/>
  <c r="Q131" i="3"/>
  <c r="P131" i="3"/>
  <c r="L131" i="3"/>
  <c r="N133" i="3"/>
  <c r="O132" i="3"/>
  <c r="K132" i="3"/>
  <c r="M132" i="3" s="1"/>
  <c r="R131" i="3" l="1"/>
  <c r="T131" i="3"/>
  <c r="S131" i="3"/>
  <c r="L132" i="3"/>
  <c r="N134" i="3"/>
  <c r="O133" i="3"/>
  <c r="Q132" i="3"/>
  <c r="P132" i="3"/>
  <c r="K133" i="3"/>
  <c r="M133" i="3" s="1"/>
  <c r="R132" i="3" l="1"/>
  <c r="T132" i="3"/>
  <c r="S132" i="3"/>
  <c r="K134" i="3"/>
  <c r="M134" i="3" s="1"/>
  <c r="L133" i="3"/>
  <c r="Q133" i="3"/>
  <c r="P133" i="3"/>
  <c r="N135" i="3"/>
  <c r="O134" i="3"/>
  <c r="R133" i="3" l="1"/>
  <c r="T133" i="3"/>
  <c r="S133" i="3"/>
  <c r="L134" i="3"/>
  <c r="Q134" i="3"/>
  <c r="P134" i="3"/>
  <c r="N136" i="3"/>
  <c r="O135" i="3"/>
  <c r="K135" i="3"/>
  <c r="M135" i="3" s="1"/>
  <c r="R134" i="3" l="1"/>
  <c r="T134" i="3"/>
  <c r="S134" i="3"/>
  <c r="N137" i="3"/>
  <c r="O136" i="3"/>
  <c r="L135" i="3"/>
  <c r="K136" i="3"/>
  <c r="L136" i="3" s="1"/>
  <c r="Q135" i="3"/>
  <c r="P135" i="3"/>
  <c r="R135" i="3" l="1"/>
  <c r="T135" i="3"/>
  <c r="S135" i="3"/>
  <c r="K137" i="3"/>
  <c r="M137" i="3" s="1"/>
  <c r="M136" i="3"/>
  <c r="Q136" i="3"/>
  <c r="P136" i="3"/>
  <c r="N138" i="3"/>
  <c r="O137" i="3"/>
  <c r="R136" i="3" l="1"/>
  <c r="T136" i="3"/>
  <c r="S136" i="3"/>
  <c r="Q137" i="3"/>
  <c r="P137" i="3"/>
  <c r="K138" i="3"/>
  <c r="L138" i="3" s="1"/>
  <c r="N139" i="3"/>
  <c r="O138" i="3"/>
  <c r="L137" i="3"/>
  <c r="R137" i="3" l="1"/>
  <c r="T137" i="3"/>
  <c r="S137" i="3"/>
  <c r="Q138" i="3"/>
  <c r="P138" i="3"/>
  <c r="M138" i="3"/>
  <c r="N140" i="3"/>
  <c r="O139" i="3"/>
  <c r="K139" i="3"/>
  <c r="M139" i="3" s="1"/>
  <c r="R138" i="3" l="1"/>
  <c r="T138" i="3"/>
  <c r="S138" i="3"/>
  <c r="K140" i="3"/>
  <c r="M140" i="3" s="1"/>
  <c r="L139" i="3"/>
  <c r="N141" i="3"/>
  <c r="O140" i="3"/>
  <c r="Q139" i="3"/>
  <c r="P139" i="3"/>
  <c r="R139" i="3" l="1"/>
  <c r="T139" i="3"/>
  <c r="S139" i="3"/>
  <c r="Q140" i="3"/>
  <c r="P140" i="3"/>
  <c r="L140" i="3"/>
  <c r="N142" i="3"/>
  <c r="O141" i="3"/>
  <c r="K141" i="3"/>
  <c r="M141" i="3" s="1"/>
  <c r="R140" i="3" l="1"/>
  <c r="T140" i="3"/>
  <c r="S140" i="3"/>
  <c r="Q141" i="3"/>
  <c r="P141" i="3"/>
  <c r="L141" i="3"/>
  <c r="N143" i="3"/>
  <c r="O142" i="3"/>
  <c r="K142" i="3"/>
  <c r="M142" i="3" s="1"/>
  <c r="R141" i="3" l="1"/>
  <c r="T141" i="3"/>
  <c r="S141" i="3"/>
  <c r="L142" i="3"/>
  <c r="N144" i="3"/>
  <c r="O143" i="3"/>
  <c r="K143" i="3"/>
  <c r="M143" i="3" s="1"/>
  <c r="Q142" i="3"/>
  <c r="P142" i="3"/>
  <c r="R142" i="3" l="1"/>
  <c r="T142" i="3"/>
  <c r="S142" i="3"/>
  <c r="Q143" i="3"/>
  <c r="P143" i="3"/>
  <c r="K144" i="3"/>
  <c r="L144" i="3" s="1"/>
  <c r="L143" i="3"/>
  <c r="N145" i="3"/>
  <c r="O144" i="3"/>
  <c r="R143" i="3" l="1"/>
  <c r="T143" i="3"/>
  <c r="S143" i="3"/>
  <c r="N146" i="3"/>
  <c r="O145" i="3"/>
  <c r="M144" i="3"/>
  <c r="K145" i="3"/>
  <c r="M145" i="3" s="1"/>
  <c r="Q144" i="3"/>
  <c r="P144" i="3"/>
  <c r="R144" i="3" l="1"/>
  <c r="T144" i="3"/>
  <c r="S144" i="3"/>
  <c r="K146" i="3"/>
  <c r="M146" i="3" s="1"/>
  <c r="L145" i="3"/>
  <c r="Q145" i="3"/>
  <c r="P145" i="3"/>
  <c r="N147" i="3"/>
  <c r="O146" i="3"/>
  <c r="R145" i="3" l="1"/>
  <c r="T145" i="3"/>
  <c r="S145" i="3"/>
  <c r="Q146" i="3"/>
  <c r="P146" i="3"/>
  <c r="K147" i="3"/>
  <c r="L147" i="3" s="1"/>
  <c r="N148" i="3"/>
  <c r="O147" i="3"/>
  <c r="L146" i="3"/>
  <c r="R146" i="3" l="1"/>
  <c r="T146" i="3"/>
  <c r="S146" i="3"/>
  <c r="Q147" i="3"/>
  <c r="P147" i="3"/>
  <c r="M147" i="3"/>
  <c r="N149" i="3"/>
  <c r="O148" i="3"/>
  <c r="K148" i="3"/>
  <c r="M148" i="3" s="1"/>
  <c r="R147" i="3" l="1"/>
  <c r="S147" i="3"/>
  <c r="T147" i="3"/>
  <c r="K149" i="3"/>
  <c r="M149" i="3" s="1"/>
  <c r="L148" i="3"/>
  <c r="N150" i="3"/>
  <c r="O149" i="3"/>
  <c r="Q148" i="3"/>
  <c r="P148" i="3"/>
  <c r="R148" i="3" l="1"/>
  <c r="T148" i="3"/>
  <c r="S148" i="3"/>
  <c r="Q149" i="3"/>
  <c r="P149" i="3"/>
  <c r="L149" i="3"/>
  <c r="N151" i="3"/>
  <c r="O150" i="3"/>
  <c r="K150" i="3"/>
  <c r="M150" i="3" s="1"/>
  <c r="R149" i="3" l="1"/>
  <c r="S149" i="3"/>
  <c r="T149" i="3"/>
  <c r="Q150" i="3"/>
  <c r="P150" i="3"/>
  <c r="L150" i="3"/>
  <c r="N152" i="3"/>
  <c r="O151" i="3"/>
  <c r="K151" i="3"/>
  <c r="M151" i="3" s="1"/>
  <c r="R150" i="3" l="1"/>
  <c r="T150" i="3"/>
  <c r="S150" i="3"/>
  <c r="L151" i="3"/>
  <c r="N153" i="3"/>
  <c r="O152" i="3"/>
  <c r="K152" i="3"/>
  <c r="M152" i="3" s="1"/>
  <c r="Q151" i="3"/>
  <c r="P151" i="3"/>
  <c r="R151" i="3" l="1"/>
  <c r="T151" i="3"/>
  <c r="S151" i="3"/>
  <c r="Q152" i="3"/>
  <c r="P152" i="3"/>
  <c r="K153" i="3"/>
  <c r="M153" i="3" s="1"/>
  <c r="L152" i="3"/>
  <c r="N154" i="3"/>
  <c r="O153" i="3"/>
  <c r="R152" i="3" l="1"/>
  <c r="T152" i="3"/>
  <c r="S152" i="3"/>
  <c r="N155" i="3"/>
  <c r="O154" i="3"/>
  <c r="Q153" i="3"/>
  <c r="P153" i="3"/>
  <c r="L153" i="3"/>
  <c r="K154" i="3"/>
  <c r="M154" i="3" s="1"/>
  <c r="R153" i="3" l="1"/>
  <c r="T153" i="3"/>
  <c r="S153" i="3"/>
  <c r="L154" i="3"/>
  <c r="K155" i="3"/>
  <c r="M155" i="3" s="1"/>
  <c r="Q154" i="3"/>
  <c r="P154" i="3"/>
  <c r="N156" i="3"/>
  <c r="O155" i="3"/>
  <c r="R154" i="3" l="1"/>
  <c r="T154" i="3"/>
  <c r="S154" i="3"/>
  <c r="Q155" i="3"/>
  <c r="P155" i="3"/>
  <c r="N157" i="3"/>
  <c r="O156" i="3"/>
  <c r="L155" i="3"/>
  <c r="K156" i="3"/>
  <c r="M156" i="3" s="1"/>
  <c r="R155" i="3" l="1"/>
  <c r="T155" i="3"/>
  <c r="S155" i="3"/>
  <c r="N158" i="3"/>
  <c r="O157" i="3"/>
  <c r="Q156" i="3"/>
  <c r="P156" i="3"/>
  <c r="L156" i="3"/>
  <c r="K157" i="3"/>
  <c r="M157" i="3" s="1"/>
  <c r="R156" i="3" l="1"/>
  <c r="T156" i="3"/>
  <c r="S156" i="3"/>
  <c r="L157" i="3"/>
  <c r="K158" i="3"/>
  <c r="M158" i="3" s="1"/>
  <c r="Q157" i="3"/>
  <c r="P157" i="3"/>
  <c r="N159" i="3"/>
  <c r="O158" i="3"/>
  <c r="R157" i="3" l="1"/>
  <c r="T157" i="3"/>
  <c r="S157" i="3"/>
  <c r="N160" i="3"/>
  <c r="O159" i="3"/>
  <c r="L158" i="3"/>
  <c r="Q158" i="3"/>
  <c r="P158" i="3"/>
  <c r="K159" i="3"/>
  <c r="M159" i="3" s="1"/>
  <c r="R158" i="3" l="1"/>
  <c r="T158" i="3"/>
  <c r="S158" i="3"/>
  <c r="K160" i="3"/>
  <c r="M160" i="3" s="1"/>
  <c r="L159" i="3"/>
  <c r="Q159" i="3"/>
  <c r="P159" i="3"/>
  <c r="N161" i="3"/>
  <c r="O160" i="3"/>
  <c r="R159" i="3" l="1"/>
  <c r="S159" i="3"/>
  <c r="T159" i="3"/>
  <c r="N162" i="3"/>
  <c r="O161" i="3"/>
  <c r="L160" i="3"/>
  <c r="Q160" i="3"/>
  <c r="P160" i="3"/>
  <c r="K161" i="3"/>
  <c r="M161" i="3" s="1"/>
  <c r="R160" i="3" l="1"/>
  <c r="T160" i="3"/>
  <c r="S160" i="3"/>
  <c r="K162" i="3"/>
  <c r="M162" i="3" s="1"/>
  <c r="L161" i="3"/>
  <c r="Q161" i="3"/>
  <c r="P161" i="3"/>
  <c r="N163" i="3"/>
  <c r="O162" i="3"/>
  <c r="R161" i="3" l="1"/>
  <c r="T161" i="3"/>
  <c r="S161" i="3"/>
  <c r="L162" i="3"/>
  <c r="Q162" i="3"/>
  <c r="P162" i="3"/>
  <c r="N164" i="3"/>
  <c r="O163" i="3"/>
  <c r="K163" i="3"/>
  <c r="M163" i="3" s="1"/>
  <c r="R162" i="3" l="1"/>
  <c r="T162" i="3"/>
  <c r="S162" i="3"/>
  <c r="N165" i="3"/>
  <c r="O164" i="3"/>
  <c r="L163" i="3"/>
  <c r="K164" i="3"/>
  <c r="L164" i="3" s="1"/>
  <c r="Q163" i="3"/>
  <c r="P163" i="3"/>
  <c r="R163" i="3" l="1"/>
  <c r="T163" i="3"/>
  <c r="S163" i="3"/>
  <c r="Q164" i="3"/>
  <c r="P164" i="3"/>
  <c r="M164" i="3"/>
  <c r="K165" i="3"/>
  <c r="L165" i="3" s="1"/>
  <c r="N166" i="3"/>
  <c r="O165" i="3"/>
  <c r="R164" i="3" l="1"/>
  <c r="T164" i="3"/>
  <c r="S164" i="3"/>
  <c r="Q165" i="3"/>
  <c r="P165" i="3"/>
  <c r="M165" i="3"/>
  <c r="N167" i="3"/>
  <c r="O166" i="3"/>
  <c r="K166" i="3"/>
  <c r="M166" i="3" s="1"/>
  <c r="R165" i="3" l="1"/>
  <c r="T165" i="3"/>
  <c r="S165" i="3"/>
  <c r="L166" i="3"/>
  <c r="N168" i="3"/>
  <c r="O167" i="3"/>
  <c r="K167" i="3"/>
  <c r="M167" i="3" s="1"/>
  <c r="Q166" i="3"/>
  <c r="P166" i="3"/>
  <c r="R166" i="3" l="1"/>
  <c r="T166" i="3"/>
  <c r="S166" i="3"/>
  <c r="Q167" i="3"/>
  <c r="P167" i="3"/>
  <c r="K168" i="3"/>
  <c r="M168" i="3" s="1"/>
  <c r="L167" i="3"/>
  <c r="N169" i="3"/>
  <c r="O168" i="3"/>
  <c r="R167" i="3" l="1"/>
  <c r="T167" i="3"/>
  <c r="S167" i="3"/>
  <c r="Q168" i="3"/>
  <c r="P168" i="3"/>
  <c r="L168" i="3"/>
  <c r="N170" i="3"/>
  <c r="O169" i="3"/>
  <c r="K169" i="3"/>
  <c r="M169" i="3" s="1"/>
  <c r="T168" i="3" l="1"/>
  <c r="R168" i="3"/>
  <c r="S168" i="3"/>
  <c r="L169" i="3"/>
  <c r="N171" i="3"/>
  <c r="O170" i="3"/>
  <c r="K170" i="3"/>
  <c r="M170" i="3" s="1"/>
  <c r="Q169" i="3"/>
  <c r="P169" i="3"/>
  <c r="R169" i="3" l="1"/>
  <c r="T169" i="3"/>
  <c r="S169" i="3"/>
  <c r="Q170" i="3"/>
  <c r="P170" i="3"/>
  <c r="K171" i="3"/>
  <c r="L171" i="3" s="1"/>
  <c r="L170" i="3"/>
  <c r="N172" i="3"/>
  <c r="O171" i="3"/>
  <c r="R170" i="3" l="1"/>
  <c r="T170" i="3"/>
  <c r="S170" i="3"/>
  <c r="M171" i="3"/>
  <c r="K172" i="3"/>
  <c r="M172" i="3" s="1"/>
  <c r="N173" i="3"/>
  <c r="O172" i="3"/>
  <c r="Q171" i="3"/>
  <c r="P171" i="3"/>
  <c r="R171" i="3" l="1"/>
  <c r="T171" i="3"/>
  <c r="S171" i="3"/>
  <c r="L172" i="3"/>
  <c r="Q172" i="3"/>
  <c r="P172" i="3"/>
  <c r="N174" i="3"/>
  <c r="O173" i="3"/>
  <c r="K173" i="3"/>
  <c r="M173" i="3" s="1"/>
  <c r="R172" i="3" l="1"/>
  <c r="T172" i="3"/>
  <c r="S172" i="3"/>
  <c r="Q173" i="3"/>
  <c r="P173" i="3"/>
  <c r="N175" i="3"/>
  <c r="O174" i="3"/>
  <c r="L173" i="3"/>
  <c r="K174" i="3"/>
  <c r="M174" i="3" s="1"/>
  <c r="R173" i="3" l="1"/>
  <c r="T173" i="3"/>
  <c r="S173" i="3"/>
  <c r="L174" i="3"/>
  <c r="Q174" i="3"/>
  <c r="P174" i="3"/>
  <c r="N176" i="3"/>
  <c r="O175" i="3"/>
  <c r="K175" i="3"/>
  <c r="M175" i="3" s="1"/>
  <c r="R174" i="3" l="1"/>
  <c r="T174" i="3"/>
  <c r="S174" i="3"/>
  <c r="L175" i="3"/>
  <c r="N177" i="3"/>
  <c r="O176" i="3"/>
  <c r="K176" i="3"/>
  <c r="M176" i="3" s="1"/>
  <c r="Q175" i="3"/>
  <c r="P175" i="3"/>
  <c r="R175" i="3" l="1"/>
  <c r="T175" i="3"/>
  <c r="S175" i="3"/>
  <c r="Q176" i="3"/>
  <c r="P176" i="3"/>
  <c r="K177" i="3"/>
  <c r="L177" i="3" s="1"/>
  <c r="L176" i="3"/>
  <c r="N178" i="3"/>
  <c r="O177" i="3"/>
  <c r="R176" i="3" l="1"/>
  <c r="T176" i="3"/>
  <c r="S176" i="3"/>
  <c r="N179" i="3"/>
  <c r="O178" i="3"/>
  <c r="K178" i="3"/>
  <c r="L178" i="3" s="1"/>
  <c r="M177" i="3"/>
  <c r="Q177" i="3"/>
  <c r="P177" i="3"/>
  <c r="R177" i="3" l="1"/>
  <c r="T177" i="3"/>
  <c r="S177" i="3"/>
  <c r="M178" i="3"/>
  <c r="K179" i="3"/>
  <c r="M179" i="3" s="1"/>
  <c r="Q178" i="3"/>
  <c r="P178" i="3"/>
  <c r="N180" i="3"/>
  <c r="O179" i="3"/>
  <c r="R178" i="3" l="1"/>
  <c r="T178" i="3"/>
  <c r="S178" i="3"/>
  <c r="L179" i="3"/>
  <c r="Q179" i="3"/>
  <c r="P179" i="3"/>
  <c r="N181" i="3"/>
  <c r="O180" i="3"/>
  <c r="K180" i="3"/>
  <c r="M180" i="3" s="1"/>
  <c r="R179" i="3" l="1"/>
  <c r="S179" i="3"/>
  <c r="T179" i="3"/>
  <c r="N182" i="3"/>
  <c r="O181" i="3"/>
  <c r="L180" i="3"/>
  <c r="K181" i="3"/>
  <c r="L181" i="3" s="1"/>
  <c r="Q180" i="3"/>
  <c r="P180" i="3"/>
  <c r="R180" i="3" l="1"/>
  <c r="T180" i="3"/>
  <c r="S180" i="3"/>
  <c r="K182" i="3"/>
  <c r="M182" i="3" s="1"/>
  <c r="Q181" i="3"/>
  <c r="P181" i="3"/>
  <c r="M181" i="3"/>
  <c r="N183" i="3"/>
  <c r="O182" i="3"/>
  <c r="R181" i="3" l="1"/>
  <c r="T181" i="3"/>
  <c r="S181" i="3"/>
  <c r="Q182" i="3"/>
  <c r="P182" i="3"/>
  <c r="N184" i="3"/>
  <c r="O183" i="3"/>
  <c r="L182" i="3"/>
  <c r="K183" i="3"/>
  <c r="M183" i="3" s="1"/>
  <c r="R182" i="3" l="1"/>
  <c r="T182" i="3"/>
  <c r="S182" i="3"/>
  <c r="Q183" i="3"/>
  <c r="P183" i="3"/>
  <c r="L183" i="3"/>
  <c r="N185" i="3"/>
  <c r="O184" i="3"/>
  <c r="K184" i="3"/>
  <c r="M184" i="3" s="1"/>
  <c r="R183" i="3" l="1"/>
  <c r="T183" i="3"/>
  <c r="S183" i="3"/>
  <c r="N186" i="3"/>
  <c r="O185" i="3"/>
  <c r="Q184" i="3"/>
  <c r="P184" i="3"/>
  <c r="L184" i="3"/>
  <c r="K185" i="3"/>
  <c r="L185" i="3" s="1"/>
  <c r="R184" i="3" l="1"/>
  <c r="T184" i="3"/>
  <c r="S184" i="3"/>
  <c r="M185" i="3"/>
  <c r="K186" i="3"/>
  <c r="M186" i="3" s="1"/>
  <c r="Q185" i="3"/>
  <c r="P185" i="3"/>
  <c r="N187" i="3"/>
  <c r="O186" i="3"/>
  <c r="R185" i="3" l="1"/>
  <c r="T185" i="3"/>
  <c r="S185" i="3"/>
  <c r="Q186" i="3"/>
  <c r="P186" i="3"/>
  <c r="N188" i="3"/>
  <c r="O187" i="3"/>
  <c r="L186" i="3"/>
  <c r="K187" i="3"/>
  <c r="M187" i="3" s="1"/>
  <c r="R186" i="3" l="1"/>
  <c r="T186" i="3"/>
  <c r="S186" i="3"/>
  <c r="Q187" i="3"/>
  <c r="P187" i="3"/>
  <c r="L187" i="3"/>
  <c r="N189" i="3"/>
  <c r="O188" i="3"/>
  <c r="K188" i="3"/>
  <c r="M188" i="3" s="1"/>
  <c r="R187" i="3" l="1"/>
  <c r="S187" i="3"/>
  <c r="T187" i="3"/>
  <c r="L188" i="3"/>
  <c r="N190" i="3"/>
  <c r="O189" i="3"/>
  <c r="K189" i="3"/>
  <c r="M189" i="3" s="1"/>
  <c r="Q188" i="3"/>
  <c r="P188" i="3"/>
  <c r="R188" i="3" l="1"/>
  <c r="T188" i="3"/>
  <c r="S188" i="3"/>
  <c r="Q189" i="3"/>
  <c r="P189" i="3"/>
  <c r="K190" i="3"/>
  <c r="M190" i="3" s="1"/>
  <c r="L189" i="3"/>
  <c r="N191" i="3"/>
  <c r="O190" i="3"/>
  <c r="R189" i="3" l="1"/>
  <c r="T189" i="3"/>
  <c r="S189" i="3"/>
  <c r="L190" i="3"/>
  <c r="Q190" i="3"/>
  <c r="P190" i="3"/>
  <c r="N192" i="3"/>
  <c r="O191" i="3"/>
  <c r="K191" i="3"/>
  <c r="M191" i="3" s="1"/>
  <c r="R190" i="3" l="1"/>
  <c r="T190" i="3"/>
  <c r="S190" i="3"/>
  <c r="Q191" i="3"/>
  <c r="P191" i="3"/>
  <c r="L191" i="3"/>
  <c r="N193" i="3"/>
  <c r="O192" i="3"/>
  <c r="K192" i="3"/>
  <c r="M192" i="3" s="1"/>
  <c r="R191" i="3" l="1"/>
  <c r="T191" i="3"/>
  <c r="S191" i="3"/>
  <c r="N194" i="3"/>
  <c r="O193" i="3"/>
  <c r="L192" i="3"/>
  <c r="K193" i="3"/>
  <c r="M193" i="3" s="1"/>
  <c r="Q192" i="3"/>
  <c r="P192" i="3"/>
  <c r="R192" i="3" l="1"/>
  <c r="T192" i="3"/>
  <c r="S192" i="3"/>
  <c r="K194" i="3"/>
  <c r="M194" i="3" s="1"/>
  <c r="L193" i="3"/>
  <c r="Q193" i="3"/>
  <c r="P193" i="3"/>
  <c r="N195" i="3"/>
  <c r="O194" i="3"/>
  <c r="R193" i="3" l="1"/>
  <c r="T193" i="3"/>
  <c r="S193" i="3"/>
  <c r="Q194" i="3"/>
  <c r="P194" i="3"/>
  <c r="N196" i="3"/>
  <c r="O195" i="3"/>
  <c r="L194" i="3"/>
  <c r="K195" i="3"/>
  <c r="M195" i="3" s="1"/>
  <c r="R194" i="3" l="1"/>
  <c r="T194" i="3"/>
  <c r="S194" i="3"/>
  <c r="N197" i="3"/>
  <c r="O196" i="3"/>
  <c r="K196" i="3"/>
  <c r="L196" i="3" s="1"/>
  <c r="Q195" i="3"/>
  <c r="P195" i="3"/>
  <c r="L195" i="3"/>
  <c r="R195" i="3" l="1"/>
  <c r="S195" i="3"/>
  <c r="T195" i="3"/>
  <c r="M196" i="3"/>
  <c r="K197" i="3"/>
  <c r="M197" i="3" s="1"/>
  <c r="Q196" i="3"/>
  <c r="P196" i="3"/>
  <c r="N198" i="3"/>
  <c r="O197" i="3"/>
  <c r="R196" i="3" l="1"/>
  <c r="T196" i="3"/>
  <c r="S196" i="3"/>
  <c r="Q197" i="3"/>
  <c r="P197" i="3"/>
  <c r="N199" i="3"/>
  <c r="O198" i="3"/>
  <c r="L197" i="3"/>
  <c r="K198" i="3"/>
  <c r="M198" i="3" s="1"/>
  <c r="R197" i="3" l="1"/>
  <c r="T197" i="3"/>
  <c r="S197" i="3"/>
  <c r="L198" i="3"/>
  <c r="N200" i="3"/>
  <c r="O199" i="3"/>
  <c r="Q198" i="3"/>
  <c r="P198" i="3"/>
  <c r="K199" i="3"/>
  <c r="M199" i="3" s="1"/>
  <c r="R198" i="3" l="1"/>
  <c r="T198" i="3"/>
  <c r="S198" i="3"/>
  <c r="L199" i="3"/>
  <c r="Q199" i="3"/>
  <c r="P199" i="3"/>
  <c r="K200" i="3"/>
  <c r="M200" i="3" s="1"/>
  <c r="N201" i="3"/>
  <c r="O200" i="3"/>
  <c r="R199" i="3" l="1"/>
  <c r="T199" i="3"/>
  <c r="S199" i="3"/>
  <c r="L200" i="3"/>
  <c r="Q200" i="3"/>
  <c r="P200" i="3"/>
  <c r="N202" i="3"/>
  <c r="O201" i="3"/>
  <c r="K201" i="3"/>
  <c r="M201" i="3" s="1"/>
  <c r="R200" i="3" l="1"/>
  <c r="T200" i="3"/>
  <c r="S200" i="3"/>
  <c r="K202" i="3"/>
  <c r="M202" i="3" s="1"/>
  <c r="L201" i="3"/>
  <c r="N203" i="3"/>
  <c r="O202" i="3"/>
  <c r="Q201" i="3"/>
  <c r="P201" i="3"/>
  <c r="R201" i="3" l="1"/>
  <c r="T201" i="3"/>
  <c r="S201" i="3"/>
  <c r="Q202" i="3"/>
  <c r="P202" i="3"/>
  <c r="N204" i="3"/>
  <c r="O203" i="3"/>
  <c r="L202" i="3"/>
  <c r="K203" i="3"/>
  <c r="M203" i="3" s="1"/>
  <c r="R202" i="3" l="1"/>
  <c r="T202" i="3"/>
  <c r="S202" i="3"/>
  <c r="Q203" i="3"/>
  <c r="P203" i="3"/>
  <c r="K204" i="3"/>
  <c r="L204" i="3" s="1"/>
  <c r="L203" i="3"/>
  <c r="N205" i="3"/>
  <c r="O204" i="3"/>
  <c r="R203" i="3" l="1"/>
  <c r="S203" i="3"/>
  <c r="T203" i="3"/>
  <c r="N206" i="3"/>
  <c r="O205" i="3"/>
  <c r="M204" i="3"/>
  <c r="K205" i="3"/>
  <c r="M205" i="3" s="1"/>
  <c r="Q204" i="3"/>
  <c r="P204" i="3"/>
  <c r="R204" i="3" l="1"/>
  <c r="T204" i="3"/>
  <c r="S204" i="3"/>
  <c r="K206" i="3"/>
  <c r="M206" i="3" s="1"/>
  <c r="L205" i="3"/>
  <c r="Q205" i="3"/>
  <c r="P205" i="3"/>
  <c r="N207" i="3"/>
  <c r="O206" i="3"/>
  <c r="R205" i="3" l="1"/>
  <c r="T205" i="3"/>
  <c r="S205" i="3"/>
  <c r="Q206" i="3"/>
  <c r="P206" i="3"/>
  <c r="N208" i="3"/>
  <c r="O207" i="3"/>
  <c r="L206" i="3"/>
  <c r="K207" i="3"/>
  <c r="M207" i="3" s="1"/>
  <c r="R206" i="3" l="1"/>
  <c r="T206" i="3"/>
  <c r="S206" i="3"/>
  <c r="L207" i="3"/>
  <c r="Q207" i="3"/>
  <c r="P207" i="3"/>
  <c r="N209" i="3"/>
  <c r="O208" i="3"/>
  <c r="K208" i="3"/>
  <c r="M208" i="3" s="1"/>
  <c r="R207" i="3" l="1"/>
  <c r="T207" i="3"/>
  <c r="S207" i="3"/>
  <c r="L208" i="3"/>
  <c r="N210" i="3"/>
  <c r="O209" i="3"/>
  <c r="K209" i="3"/>
  <c r="M209" i="3" s="1"/>
  <c r="Q208" i="3"/>
  <c r="P208" i="3"/>
  <c r="R208" i="3" l="1"/>
  <c r="T208" i="3"/>
  <c r="S208" i="3"/>
  <c r="Q209" i="3"/>
  <c r="P209" i="3"/>
  <c r="K210" i="3"/>
  <c r="L210" i="3" s="1"/>
  <c r="L209" i="3"/>
  <c r="N211" i="3"/>
  <c r="O210" i="3"/>
  <c r="R209" i="3" l="1"/>
  <c r="T209" i="3"/>
  <c r="S209" i="3"/>
  <c r="Q210" i="3"/>
  <c r="P210" i="3"/>
  <c r="M210" i="3"/>
  <c r="N212" i="3"/>
  <c r="O211" i="3"/>
  <c r="K211" i="3"/>
  <c r="L211" i="3" s="1"/>
  <c r="R210" i="3" l="1"/>
  <c r="T210" i="3"/>
  <c r="S210" i="3"/>
  <c r="N213" i="3"/>
  <c r="O212" i="3"/>
  <c r="M211" i="3"/>
  <c r="K212" i="3"/>
  <c r="M212" i="3" s="1"/>
  <c r="Q211" i="3"/>
  <c r="P211" i="3"/>
  <c r="R211" i="3" l="1"/>
  <c r="S211" i="3"/>
  <c r="T211" i="3"/>
  <c r="K213" i="3"/>
  <c r="M213" i="3" s="1"/>
  <c r="L212" i="3"/>
  <c r="Q212" i="3"/>
  <c r="P212" i="3"/>
  <c r="N214" i="3"/>
  <c r="O213" i="3"/>
  <c r="R212" i="3" l="1"/>
  <c r="T212" i="3"/>
  <c r="S212" i="3"/>
  <c r="L213" i="3"/>
  <c r="Q213" i="3"/>
  <c r="P213" i="3"/>
  <c r="K214" i="3"/>
  <c r="M214" i="3" s="1"/>
  <c r="N215" i="3"/>
  <c r="O214" i="3"/>
  <c r="R213" i="3" l="1"/>
  <c r="T213" i="3"/>
  <c r="S213" i="3"/>
  <c r="N216" i="3"/>
  <c r="O215" i="3"/>
  <c r="K215" i="3"/>
  <c r="L215" i="3" s="1"/>
  <c r="L214" i="3"/>
  <c r="Q214" i="3"/>
  <c r="P214" i="3"/>
  <c r="R214" i="3" l="1"/>
  <c r="T214" i="3"/>
  <c r="S214" i="3"/>
  <c r="M215" i="3"/>
  <c r="K216" i="3"/>
  <c r="M216" i="3" s="1"/>
  <c r="Q215" i="3"/>
  <c r="P215" i="3"/>
  <c r="N217" i="3"/>
  <c r="O216" i="3"/>
  <c r="R215" i="3" l="1"/>
  <c r="T215" i="3"/>
  <c r="S215" i="3"/>
  <c r="N218" i="3"/>
  <c r="O217" i="3"/>
  <c r="L216" i="3"/>
  <c r="Q216" i="3"/>
  <c r="P216" i="3"/>
  <c r="K217" i="3"/>
  <c r="L217" i="3" s="1"/>
  <c r="R216" i="3" l="1"/>
  <c r="T216" i="3"/>
  <c r="S216" i="3"/>
  <c r="M217" i="3"/>
  <c r="Q217" i="3"/>
  <c r="P217" i="3"/>
  <c r="K218" i="3"/>
  <c r="L218" i="3" s="1"/>
  <c r="N219" i="3"/>
  <c r="O218" i="3"/>
  <c r="R217" i="3" l="1"/>
  <c r="T217" i="3"/>
  <c r="S217" i="3"/>
  <c r="Q218" i="3"/>
  <c r="P218" i="3"/>
  <c r="M218" i="3"/>
  <c r="N220" i="3"/>
  <c r="O219" i="3"/>
  <c r="K219" i="3"/>
  <c r="M219" i="3" s="1"/>
  <c r="R218" i="3" l="1"/>
  <c r="T218" i="3"/>
  <c r="S218" i="3"/>
  <c r="Q219" i="3"/>
  <c r="P219" i="3"/>
  <c r="L219" i="3"/>
  <c r="N221" i="3"/>
  <c r="O220" i="3"/>
  <c r="K220" i="3"/>
  <c r="M220" i="3" s="1"/>
  <c r="R219" i="3" l="1"/>
  <c r="S219" i="3"/>
  <c r="T219" i="3"/>
  <c r="Q220" i="3"/>
  <c r="P220" i="3"/>
  <c r="L220" i="3"/>
  <c r="N222" i="3"/>
  <c r="O221" i="3"/>
  <c r="K221" i="3"/>
  <c r="M221" i="3" s="1"/>
  <c r="R220" i="3" l="1"/>
  <c r="T220" i="3"/>
  <c r="S220" i="3"/>
  <c r="Q221" i="3"/>
  <c r="P221" i="3"/>
  <c r="L221" i="3"/>
  <c r="N223" i="3"/>
  <c r="O222" i="3"/>
  <c r="K222" i="3"/>
  <c r="M222" i="3" s="1"/>
  <c r="R221" i="3" l="1"/>
  <c r="T221" i="3"/>
  <c r="S221" i="3"/>
  <c r="Q222" i="3"/>
  <c r="P222" i="3"/>
  <c r="L222" i="3"/>
  <c r="N224" i="3"/>
  <c r="O223" i="3"/>
  <c r="K223" i="3"/>
  <c r="M223" i="3" s="1"/>
  <c r="R222" i="3" l="1"/>
  <c r="T222" i="3"/>
  <c r="S222" i="3"/>
  <c r="Q223" i="3"/>
  <c r="P223" i="3"/>
  <c r="L223" i="3"/>
  <c r="N225" i="3"/>
  <c r="O224" i="3"/>
  <c r="K224" i="3"/>
  <c r="M224" i="3" s="1"/>
  <c r="R223" i="3" l="1"/>
  <c r="T223" i="3"/>
  <c r="S223" i="3"/>
  <c r="Q224" i="3"/>
  <c r="P224" i="3"/>
  <c r="L224" i="3"/>
  <c r="N226" i="3"/>
  <c r="O225" i="3"/>
  <c r="K225" i="3"/>
  <c r="M225" i="3" s="1"/>
  <c r="R224" i="3" l="1"/>
  <c r="T224" i="3"/>
  <c r="S224" i="3"/>
  <c r="Q225" i="3"/>
  <c r="P225" i="3"/>
  <c r="L225" i="3"/>
  <c r="N227" i="3"/>
  <c r="O226" i="3"/>
  <c r="K226" i="3"/>
  <c r="M226" i="3" s="1"/>
  <c r="R225" i="3" l="1"/>
  <c r="T225" i="3"/>
  <c r="S225" i="3"/>
  <c r="Q226" i="3"/>
  <c r="P226" i="3"/>
  <c r="L226" i="3"/>
  <c r="N228" i="3"/>
  <c r="O227" i="3"/>
  <c r="K227" i="3"/>
  <c r="L227" i="3" s="1"/>
  <c r="R226" i="3" l="1"/>
  <c r="T226" i="3"/>
  <c r="S226" i="3"/>
  <c r="M227" i="3"/>
  <c r="K228" i="3"/>
  <c r="M228" i="3" s="1"/>
  <c r="N229" i="3"/>
  <c r="O228" i="3"/>
  <c r="Q227" i="3"/>
  <c r="P227" i="3"/>
  <c r="R227" i="3" l="1"/>
  <c r="S227" i="3"/>
  <c r="T227" i="3"/>
  <c r="L228" i="3"/>
  <c r="Q228" i="3"/>
  <c r="P228" i="3"/>
  <c r="N230" i="3"/>
  <c r="O229" i="3"/>
  <c r="K229" i="3"/>
  <c r="M229" i="3" s="1"/>
  <c r="R228" i="3" l="1"/>
  <c r="T228" i="3"/>
  <c r="S228" i="3"/>
  <c r="Q229" i="3"/>
  <c r="P229" i="3"/>
  <c r="L229" i="3"/>
  <c r="N231" i="3"/>
  <c r="O230" i="3"/>
  <c r="K230" i="3"/>
  <c r="M230" i="3" s="1"/>
  <c r="R229" i="3" l="1"/>
  <c r="T229" i="3"/>
  <c r="S229" i="3"/>
  <c r="Q230" i="3"/>
  <c r="P230" i="3"/>
  <c r="L230" i="3"/>
  <c r="N232" i="3"/>
  <c r="O231" i="3"/>
  <c r="K231" i="3"/>
  <c r="M231" i="3" s="1"/>
  <c r="R230" i="3" l="1"/>
  <c r="T230" i="3"/>
  <c r="S230" i="3"/>
  <c r="Q231" i="3"/>
  <c r="P231" i="3"/>
  <c r="L231" i="3"/>
  <c r="N233" i="3"/>
  <c r="O232" i="3"/>
  <c r="K232" i="3"/>
  <c r="L232" i="3" s="1"/>
  <c r="R231" i="3" l="1"/>
  <c r="T231" i="3"/>
  <c r="S231" i="3"/>
  <c r="M232" i="3"/>
  <c r="K233" i="3"/>
  <c r="M233" i="3" s="1"/>
  <c r="N234" i="3"/>
  <c r="O233" i="3"/>
  <c r="Q232" i="3"/>
  <c r="P232" i="3"/>
  <c r="R232" i="3" l="1"/>
  <c r="T232" i="3"/>
  <c r="S232" i="3"/>
  <c r="L233" i="3"/>
  <c r="Q233" i="3"/>
  <c r="P233" i="3"/>
  <c r="N235" i="3"/>
  <c r="O234" i="3"/>
  <c r="K234" i="3"/>
  <c r="M234" i="3" s="1"/>
  <c r="R233" i="3" l="1"/>
  <c r="T233" i="3"/>
  <c r="S233" i="3"/>
  <c r="Q234" i="3"/>
  <c r="P234" i="3"/>
  <c r="L234" i="3"/>
  <c r="N236" i="3"/>
  <c r="O235" i="3"/>
  <c r="K235" i="3"/>
  <c r="M235" i="3" s="1"/>
  <c r="R234" i="3" l="1"/>
  <c r="T234" i="3"/>
  <c r="S234" i="3"/>
  <c r="Q235" i="3"/>
  <c r="P235" i="3"/>
  <c r="L235" i="3"/>
  <c r="N237" i="3"/>
  <c r="O236" i="3"/>
  <c r="K236" i="3"/>
  <c r="M236" i="3" s="1"/>
  <c r="R235" i="3" l="1"/>
  <c r="S235" i="3"/>
  <c r="T235" i="3"/>
  <c r="Q236" i="3"/>
  <c r="P236" i="3"/>
  <c r="L236" i="3"/>
  <c r="N238" i="3"/>
  <c r="O237" i="3"/>
  <c r="K237" i="3"/>
  <c r="M237" i="3" s="1"/>
  <c r="R236" i="3" l="1"/>
  <c r="T236" i="3"/>
  <c r="S236" i="3"/>
  <c r="Q237" i="3"/>
  <c r="P237" i="3"/>
  <c r="L237" i="3"/>
  <c r="N239" i="3"/>
  <c r="O238" i="3"/>
  <c r="K238" i="3"/>
  <c r="M238" i="3" s="1"/>
  <c r="R237" i="3" l="1"/>
  <c r="T237" i="3"/>
  <c r="S237" i="3"/>
  <c r="Q238" i="3"/>
  <c r="P238" i="3"/>
  <c r="L238" i="3"/>
  <c r="N240" i="3"/>
  <c r="O239" i="3"/>
  <c r="K239" i="3"/>
  <c r="L239" i="3" s="1"/>
  <c r="R238" i="3" l="1"/>
  <c r="T238" i="3"/>
  <c r="S238" i="3"/>
  <c r="M239" i="3"/>
  <c r="K240" i="3"/>
  <c r="L240" i="3" s="1"/>
  <c r="N241" i="3"/>
  <c r="O240" i="3"/>
  <c r="Q239" i="3"/>
  <c r="P239" i="3"/>
  <c r="R239" i="3" l="1"/>
  <c r="T239" i="3"/>
  <c r="S239" i="3"/>
  <c r="Q240" i="3"/>
  <c r="P240" i="3"/>
  <c r="M240" i="3"/>
  <c r="N242" i="3"/>
  <c r="O241" i="3"/>
  <c r="K241" i="3"/>
  <c r="M241" i="3" s="1"/>
  <c r="R240" i="3" l="1"/>
  <c r="T240" i="3"/>
  <c r="S240" i="3"/>
  <c r="Q241" i="3"/>
  <c r="P241" i="3"/>
  <c r="L241" i="3"/>
  <c r="N243" i="3"/>
  <c r="O242" i="3"/>
  <c r="K242" i="3"/>
  <c r="L242" i="3" s="1"/>
  <c r="R241" i="3" l="1"/>
  <c r="T241" i="3"/>
  <c r="S241" i="3"/>
  <c r="M242" i="3"/>
  <c r="K243" i="3"/>
  <c r="M243" i="3" s="1"/>
  <c r="Q242" i="3"/>
  <c r="P242" i="3"/>
  <c r="N244" i="3"/>
  <c r="O243" i="3"/>
  <c r="R242" i="3" l="1"/>
  <c r="T242" i="3"/>
  <c r="S242" i="3"/>
  <c r="Q243" i="3"/>
  <c r="P243" i="3"/>
  <c r="N245" i="3"/>
  <c r="O244" i="3"/>
  <c r="L243" i="3"/>
  <c r="K244" i="3"/>
  <c r="M244" i="3" s="1"/>
  <c r="R243" i="3" l="1"/>
  <c r="S243" i="3"/>
  <c r="T243" i="3"/>
  <c r="Q244" i="3"/>
  <c r="P244" i="3"/>
  <c r="L244" i="3"/>
  <c r="N246" i="3"/>
  <c r="O245" i="3"/>
  <c r="K245" i="3"/>
  <c r="M245" i="3" s="1"/>
  <c r="R244" i="3" l="1"/>
  <c r="T244" i="3"/>
  <c r="S244" i="3"/>
  <c r="Q245" i="3"/>
  <c r="P245" i="3"/>
  <c r="L245" i="3"/>
  <c r="N247" i="3"/>
  <c r="O246" i="3"/>
  <c r="K246" i="3"/>
  <c r="L246" i="3" s="1"/>
  <c r="R245" i="3" l="1"/>
  <c r="T245" i="3"/>
  <c r="S245" i="3"/>
  <c r="M246" i="3"/>
  <c r="K247" i="3"/>
  <c r="M247" i="3" s="1"/>
  <c r="N248" i="3"/>
  <c r="O247" i="3"/>
  <c r="Q246" i="3"/>
  <c r="P246" i="3"/>
  <c r="R246" i="3" l="1"/>
  <c r="T246" i="3"/>
  <c r="S246" i="3"/>
  <c r="L247" i="3"/>
  <c r="Q247" i="3"/>
  <c r="P247" i="3"/>
  <c r="N249" i="3"/>
  <c r="O248" i="3"/>
  <c r="K248" i="3"/>
  <c r="M248" i="3" s="1"/>
  <c r="R247" i="3" l="1"/>
  <c r="T247" i="3"/>
  <c r="S247" i="3"/>
  <c r="Q248" i="3"/>
  <c r="P248" i="3"/>
  <c r="L248" i="3"/>
  <c r="N250" i="3"/>
  <c r="O249" i="3"/>
  <c r="K249" i="3"/>
  <c r="M249" i="3" s="1"/>
  <c r="R248" i="3" l="1"/>
  <c r="T248" i="3"/>
  <c r="S248" i="3"/>
  <c r="Q249" i="3"/>
  <c r="P249" i="3"/>
  <c r="L249" i="3"/>
  <c r="N251" i="3"/>
  <c r="O250" i="3"/>
  <c r="K250" i="3"/>
  <c r="M250" i="3" s="1"/>
  <c r="R249" i="3" l="1"/>
  <c r="T249" i="3"/>
  <c r="S249" i="3"/>
  <c r="K251" i="3"/>
  <c r="M251" i="3" s="1"/>
  <c r="Q250" i="3"/>
  <c r="P250" i="3"/>
  <c r="L250" i="3"/>
  <c r="N252" i="3"/>
  <c r="O251" i="3"/>
  <c r="R250" i="3" l="1"/>
  <c r="T250" i="3"/>
  <c r="S250" i="3"/>
  <c r="K252" i="3"/>
  <c r="M252" i="3" s="1"/>
  <c r="Q251" i="3"/>
  <c r="P251" i="3"/>
  <c r="N253" i="3"/>
  <c r="O252" i="3"/>
  <c r="L251" i="3"/>
  <c r="R251" i="3" l="1"/>
  <c r="S251" i="3"/>
  <c r="T251" i="3"/>
  <c r="K253" i="3"/>
  <c r="L253" i="3" s="1"/>
  <c r="Q252" i="3"/>
  <c r="P252" i="3"/>
  <c r="L252" i="3"/>
  <c r="N254" i="3"/>
  <c r="O253" i="3"/>
  <c r="R252" i="3" l="1"/>
  <c r="T252" i="3"/>
  <c r="S252" i="3"/>
  <c r="M253" i="3"/>
  <c r="Q253" i="3"/>
  <c r="P253" i="3"/>
  <c r="K254" i="3"/>
  <c r="M254" i="3" s="1"/>
  <c r="N255" i="3"/>
  <c r="O254" i="3"/>
  <c r="R253" i="3" l="1"/>
  <c r="T253" i="3"/>
  <c r="S253" i="3"/>
  <c r="L254" i="3"/>
  <c r="Q254" i="3"/>
  <c r="P254" i="3"/>
  <c r="N256" i="3"/>
  <c r="O255" i="3"/>
  <c r="K255" i="3"/>
  <c r="M255" i="3" s="1"/>
  <c r="R254" i="3" l="1"/>
  <c r="T254" i="3"/>
  <c r="S254" i="3"/>
  <c r="K256" i="3"/>
  <c r="M256" i="3" s="1"/>
  <c r="Q255" i="3"/>
  <c r="P255" i="3"/>
  <c r="L255" i="3"/>
  <c r="N257" i="3"/>
  <c r="O256" i="3"/>
  <c r="R255" i="3" l="1"/>
  <c r="T255" i="3"/>
  <c r="S255" i="3"/>
  <c r="L256" i="3"/>
  <c r="K257" i="3"/>
  <c r="M257" i="3" s="1"/>
  <c r="Q256" i="3"/>
  <c r="P256" i="3"/>
  <c r="N258" i="3"/>
  <c r="O257" i="3"/>
  <c r="R256" i="3" l="1"/>
  <c r="T256" i="3"/>
  <c r="S256" i="3"/>
  <c r="K258" i="3"/>
  <c r="L258" i="3" s="1"/>
  <c r="Q257" i="3"/>
  <c r="P257" i="3"/>
  <c r="L257" i="3"/>
  <c r="N259" i="3"/>
  <c r="O258" i="3"/>
  <c r="R257" i="3" l="1"/>
  <c r="T257" i="3"/>
  <c r="S257" i="3"/>
  <c r="M258" i="3"/>
  <c r="Q258" i="3"/>
  <c r="P258" i="3"/>
  <c r="K259" i="3"/>
  <c r="M259" i="3" s="1"/>
  <c r="N260" i="3"/>
  <c r="O259" i="3"/>
  <c r="R258" i="3" l="1"/>
  <c r="T258" i="3"/>
  <c r="S258" i="3"/>
  <c r="L259" i="3"/>
  <c r="Q259" i="3"/>
  <c r="P259" i="3"/>
  <c r="N261" i="3"/>
  <c r="O260" i="3"/>
  <c r="K260" i="3"/>
  <c r="M260" i="3" s="1"/>
  <c r="R259" i="3" l="1"/>
  <c r="S259" i="3"/>
  <c r="T259" i="3"/>
  <c r="L260" i="3"/>
  <c r="K261" i="3"/>
  <c r="M261" i="3" s="1"/>
  <c r="Q260" i="3"/>
  <c r="P260" i="3"/>
  <c r="N262" i="3"/>
  <c r="O261" i="3"/>
  <c r="R260" i="3" l="1"/>
  <c r="T260" i="3"/>
  <c r="S260" i="3"/>
  <c r="K262" i="3"/>
  <c r="M262" i="3" s="1"/>
  <c r="Q261" i="3"/>
  <c r="P261" i="3"/>
  <c r="L261" i="3"/>
  <c r="N263" i="3"/>
  <c r="O262" i="3"/>
  <c r="R261" i="3" l="1"/>
  <c r="T261" i="3"/>
  <c r="S261" i="3"/>
  <c r="K263" i="3"/>
  <c r="M263" i="3" s="1"/>
  <c r="Q262" i="3"/>
  <c r="P262" i="3"/>
  <c r="N264" i="3"/>
  <c r="O263" i="3"/>
  <c r="L262" i="3"/>
  <c r="R262" i="3" l="1"/>
  <c r="T262" i="3"/>
  <c r="S262" i="3"/>
  <c r="K264" i="3"/>
  <c r="M264" i="3" s="1"/>
  <c r="Q263" i="3"/>
  <c r="P263" i="3"/>
  <c r="L263" i="3"/>
  <c r="N265" i="3"/>
  <c r="O264" i="3"/>
  <c r="R263" i="3" l="1"/>
  <c r="T263" i="3"/>
  <c r="S263" i="3"/>
  <c r="L264" i="3"/>
  <c r="Q264" i="3"/>
  <c r="P264" i="3"/>
  <c r="K265" i="3"/>
  <c r="M265" i="3" s="1"/>
  <c r="N266" i="3"/>
  <c r="O265" i="3"/>
  <c r="R264" i="3" l="1"/>
  <c r="T264" i="3"/>
  <c r="S264" i="3"/>
  <c r="L265" i="3"/>
  <c r="Q265" i="3"/>
  <c r="P265" i="3"/>
  <c r="N267" i="3"/>
  <c r="O266" i="3"/>
  <c r="K266" i="3"/>
  <c r="M266" i="3" s="1"/>
  <c r="R265" i="3" l="1"/>
  <c r="T265" i="3"/>
  <c r="S265" i="3"/>
  <c r="Q266" i="3"/>
  <c r="P266" i="3"/>
  <c r="L266" i="3"/>
  <c r="N268" i="3"/>
  <c r="O267" i="3"/>
  <c r="K267" i="3"/>
  <c r="M267" i="3" s="1"/>
  <c r="R266" i="3" l="1"/>
  <c r="T266" i="3"/>
  <c r="S266" i="3"/>
  <c r="Q267" i="3"/>
  <c r="P267" i="3"/>
  <c r="L267" i="3"/>
  <c r="N269" i="3"/>
  <c r="O268" i="3"/>
  <c r="K268" i="3"/>
  <c r="L268" i="3" s="1"/>
  <c r="R267" i="3" l="1"/>
  <c r="S267" i="3"/>
  <c r="T267" i="3"/>
  <c r="N270" i="3"/>
  <c r="O269" i="3"/>
  <c r="M268" i="3"/>
  <c r="Q268" i="3"/>
  <c r="P268" i="3"/>
  <c r="K269" i="3"/>
  <c r="M269" i="3" s="1"/>
  <c r="R268" i="3" l="1"/>
  <c r="T268" i="3"/>
  <c r="S268" i="3"/>
  <c r="L269" i="3"/>
  <c r="K270" i="3"/>
  <c r="M270" i="3" s="1"/>
  <c r="Q269" i="3"/>
  <c r="P269" i="3"/>
  <c r="N271" i="3"/>
  <c r="O270" i="3"/>
  <c r="R269" i="3" l="1"/>
  <c r="T269" i="3"/>
  <c r="S269" i="3"/>
  <c r="Q270" i="3"/>
  <c r="P270" i="3"/>
  <c r="N272" i="3"/>
  <c r="O271" i="3"/>
  <c r="L270" i="3"/>
  <c r="K271" i="3"/>
  <c r="M271" i="3" s="1"/>
  <c r="R270" i="3" l="1"/>
  <c r="T270" i="3"/>
  <c r="S270" i="3"/>
  <c r="Q271" i="3"/>
  <c r="P271" i="3"/>
  <c r="L271" i="3"/>
  <c r="N273" i="3"/>
  <c r="O272" i="3"/>
  <c r="K272" i="3"/>
  <c r="L272" i="3" s="1"/>
  <c r="R271" i="3" l="1"/>
  <c r="T271" i="3"/>
  <c r="S271" i="3"/>
  <c r="N274" i="3"/>
  <c r="O273" i="3"/>
  <c r="M272" i="3"/>
  <c r="K273" i="3"/>
  <c r="M273" i="3" s="1"/>
  <c r="Q272" i="3"/>
  <c r="P272" i="3"/>
  <c r="R272" i="3" l="1"/>
  <c r="T272" i="3"/>
  <c r="S272" i="3"/>
  <c r="Q273" i="3"/>
  <c r="P273" i="3"/>
  <c r="K274" i="3"/>
  <c r="M274" i="3" s="1"/>
  <c r="L273" i="3"/>
  <c r="N275" i="3"/>
  <c r="O274" i="3"/>
  <c r="T273" i="3" l="1"/>
  <c r="R273" i="3"/>
  <c r="S273" i="3"/>
  <c r="Q274" i="3"/>
  <c r="P274" i="3"/>
  <c r="L274" i="3"/>
  <c r="N276" i="3"/>
  <c r="O275" i="3"/>
  <c r="K275" i="3"/>
  <c r="M275" i="3" s="1"/>
  <c r="R274" i="3" l="1"/>
  <c r="T274" i="3"/>
  <c r="S274" i="3"/>
  <c r="L275" i="3"/>
  <c r="N277" i="3"/>
  <c r="O276" i="3"/>
  <c r="K276" i="3"/>
  <c r="M276" i="3" s="1"/>
  <c r="Q275" i="3"/>
  <c r="P275" i="3"/>
  <c r="R275" i="3" l="1"/>
  <c r="S275" i="3"/>
  <c r="T275" i="3"/>
  <c r="Q276" i="3"/>
  <c r="P276" i="3"/>
  <c r="L276" i="3"/>
  <c r="K277" i="3"/>
  <c r="M277" i="3" s="1"/>
  <c r="N278" i="3"/>
  <c r="O277" i="3"/>
  <c r="R276" i="3" l="1"/>
  <c r="T276" i="3"/>
  <c r="S276" i="3"/>
  <c r="L277" i="3"/>
  <c r="Q277" i="3"/>
  <c r="P277" i="3"/>
  <c r="N279" i="3"/>
  <c r="O278" i="3"/>
  <c r="K278" i="3"/>
  <c r="L278" i="3" s="1"/>
  <c r="R277" i="3" l="1"/>
  <c r="T277" i="3"/>
  <c r="S277" i="3"/>
  <c r="M278" i="3"/>
  <c r="K279" i="3"/>
  <c r="M279" i="3" s="1"/>
  <c r="Q278" i="3"/>
  <c r="P278" i="3"/>
  <c r="N280" i="3"/>
  <c r="O279" i="3"/>
  <c r="R278" i="3" l="1"/>
  <c r="T278" i="3"/>
  <c r="S278" i="3"/>
  <c r="Q279" i="3"/>
  <c r="P279" i="3"/>
  <c r="L279" i="3"/>
  <c r="N281" i="3"/>
  <c r="O280" i="3"/>
  <c r="K280" i="3"/>
  <c r="M280" i="3" s="1"/>
  <c r="R279" i="3" l="1"/>
  <c r="T279" i="3"/>
  <c r="S279" i="3"/>
  <c r="N282" i="3"/>
  <c r="O281" i="3"/>
  <c r="L280" i="3"/>
  <c r="K281" i="3"/>
  <c r="M281" i="3" s="1"/>
  <c r="Q280" i="3"/>
  <c r="P280" i="3"/>
  <c r="R280" i="3" l="1"/>
  <c r="T280" i="3"/>
  <c r="S280" i="3"/>
  <c r="K282" i="3"/>
  <c r="M282" i="3" s="1"/>
  <c r="L281" i="3"/>
  <c r="Q281" i="3"/>
  <c r="P281" i="3"/>
  <c r="N283" i="3"/>
  <c r="O282" i="3"/>
  <c r="R281" i="3" l="1"/>
  <c r="T281" i="3"/>
  <c r="S281" i="3"/>
  <c r="Q282" i="3"/>
  <c r="P282" i="3"/>
  <c r="K283" i="3"/>
  <c r="M283" i="3" s="1"/>
  <c r="N284" i="3"/>
  <c r="O283" i="3"/>
  <c r="L282" i="3"/>
  <c r="R282" i="3" l="1"/>
  <c r="T282" i="3"/>
  <c r="S282" i="3"/>
  <c r="L283" i="3"/>
  <c r="Q283" i="3"/>
  <c r="P283" i="3"/>
  <c r="N285" i="3"/>
  <c r="O284" i="3"/>
  <c r="K284" i="3"/>
  <c r="L284" i="3" s="1"/>
  <c r="R283" i="3" l="1"/>
  <c r="S283" i="3"/>
  <c r="T283" i="3"/>
  <c r="M284" i="3"/>
  <c r="K285" i="3"/>
  <c r="M285" i="3" s="1"/>
  <c r="N286" i="3"/>
  <c r="O285" i="3"/>
  <c r="Q284" i="3"/>
  <c r="P284" i="3"/>
  <c r="R284" i="3" l="1"/>
  <c r="T284" i="3"/>
  <c r="S284" i="3"/>
  <c r="Q285" i="3"/>
  <c r="P285" i="3"/>
  <c r="L285" i="3"/>
  <c r="N287" i="3"/>
  <c r="O286" i="3"/>
  <c r="K286" i="3"/>
  <c r="M286" i="3" s="1"/>
  <c r="R285" i="3" l="1"/>
  <c r="T285" i="3"/>
  <c r="S285" i="3"/>
  <c r="L286" i="3"/>
  <c r="N288" i="3"/>
  <c r="O287" i="3"/>
  <c r="Q286" i="3"/>
  <c r="P286" i="3"/>
  <c r="K287" i="3"/>
  <c r="M287" i="3" s="1"/>
  <c r="R286" i="3" l="1"/>
  <c r="T286" i="3"/>
  <c r="S286" i="3"/>
  <c r="L287" i="3"/>
  <c r="Q287" i="3"/>
  <c r="P287" i="3"/>
  <c r="N289" i="3"/>
  <c r="O288" i="3"/>
  <c r="K288" i="3"/>
  <c r="M288" i="3" s="1"/>
  <c r="R287" i="3" l="1"/>
  <c r="T287" i="3"/>
  <c r="S287" i="3"/>
  <c r="L288" i="3"/>
  <c r="N290" i="3"/>
  <c r="O289" i="3"/>
  <c r="Q288" i="3"/>
  <c r="P288" i="3"/>
  <c r="K289" i="3"/>
  <c r="M289" i="3" s="1"/>
  <c r="R288" i="3" l="1"/>
  <c r="T288" i="3"/>
  <c r="S288" i="3"/>
  <c r="L289" i="3"/>
  <c r="Q289" i="3"/>
  <c r="P289" i="3"/>
  <c r="K290" i="3"/>
  <c r="L290" i="3" s="1"/>
  <c r="N291" i="3"/>
  <c r="O290" i="3"/>
  <c r="R289" i="3" l="1"/>
  <c r="T289" i="3"/>
  <c r="S289" i="3"/>
  <c r="Q290" i="3"/>
  <c r="P290" i="3"/>
  <c r="M290" i="3"/>
  <c r="N292" i="3"/>
  <c r="O291" i="3"/>
  <c r="K291" i="3"/>
  <c r="M291" i="3" s="1"/>
  <c r="R290" i="3" l="1"/>
  <c r="T290" i="3"/>
  <c r="S290" i="3"/>
  <c r="Q291" i="3"/>
  <c r="P291" i="3"/>
  <c r="L291" i="3"/>
  <c r="N293" i="3"/>
  <c r="O292" i="3"/>
  <c r="K292" i="3"/>
  <c r="M292" i="3" s="1"/>
  <c r="R291" i="3" l="1"/>
  <c r="S291" i="3"/>
  <c r="T291" i="3"/>
  <c r="L292" i="3"/>
  <c r="N294" i="3"/>
  <c r="O293" i="3"/>
  <c r="K293" i="3"/>
  <c r="M293" i="3" s="1"/>
  <c r="Q292" i="3"/>
  <c r="P292" i="3"/>
  <c r="T292" i="3" l="1"/>
  <c r="R292" i="3"/>
  <c r="S292" i="3"/>
  <c r="Q293" i="3"/>
  <c r="P293" i="3"/>
  <c r="L293" i="3"/>
  <c r="N295" i="3"/>
  <c r="O294" i="3"/>
  <c r="K294" i="3"/>
  <c r="M294" i="3" s="1"/>
  <c r="R293" i="3" l="1"/>
  <c r="T293" i="3"/>
  <c r="S293" i="3"/>
  <c r="N296" i="3"/>
  <c r="O295" i="3"/>
  <c r="Q294" i="3"/>
  <c r="P294" i="3"/>
  <c r="L294" i="3"/>
  <c r="K295" i="3"/>
  <c r="M295" i="3" s="1"/>
  <c r="R294" i="3" l="1"/>
  <c r="T294" i="3"/>
  <c r="S294" i="3"/>
  <c r="K296" i="3"/>
  <c r="M296" i="3" s="1"/>
  <c r="L295" i="3"/>
  <c r="Q295" i="3"/>
  <c r="P295" i="3"/>
  <c r="N297" i="3"/>
  <c r="O296" i="3"/>
  <c r="R295" i="3" l="1"/>
  <c r="T295" i="3"/>
  <c r="S295" i="3"/>
  <c r="L296" i="3"/>
  <c r="Q296" i="3"/>
  <c r="P296" i="3"/>
  <c r="N298" i="3"/>
  <c r="O297" i="3"/>
  <c r="K297" i="3"/>
  <c r="M297" i="3" s="1"/>
  <c r="R296" i="3" l="1"/>
  <c r="T296" i="3"/>
  <c r="S296" i="3"/>
  <c r="K298" i="3"/>
  <c r="M298" i="3" s="1"/>
  <c r="Q297" i="3"/>
  <c r="P297" i="3"/>
  <c r="N299" i="3"/>
  <c r="O298" i="3"/>
  <c r="L297" i="3"/>
  <c r="R297" i="3" l="1"/>
  <c r="T297" i="3"/>
  <c r="S297" i="3"/>
  <c r="N300" i="3"/>
  <c r="O299" i="3"/>
  <c r="L298" i="3"/>
  <c r="Q298" i="3"/>
  <c r="P298" i="3"/>
  <c r="K299" i="3"/>
  <c r="M299" i="3" s="1"/>
  <c r="R298" i="3" l="1"/>
  <c r="T298" i="3"/>
  <c r="S298" i="3"/>
  <c r="K300" i="3"/>
  <c r="M300" i="3" s="1"/>
  <c r="L299" i="3"/>
  <c r="Q299" i="3"/>
  <c r="P299" i="3"/>
  <c r="N301" i="3"/>
  <c r="O300" i="3"/>
  <c r="R299" i="3" l="1"/>
  <c r="S299" i="3"/>
  <c r="T299" i="3"/>
  <c r="L300" i="3"/>
  <c r="Q300" i="3"/>
  <c r="P300" i="3"/>
  <c r="N302" i="3"/>
  <c r="O301" i="3"/>
  <c r="K301" i="3"/>
  <c r="L301" i="3" s="1"/>
  <c r="R300" i="3" l="1"/>
  <c r="T300" i="3"/>
  <c r="S300" i="3"/>
  <c r="N303" i="3"/>
  <c r="O302" i="3"/>
  <c r="M301" i="3"/>
  <c r="K302" i="3"/>
  <c r="L302" i="3" s="1"/>
  <c r="Q301" i="3"/>
  <c r="P301" i="3"/>
  <c r="R301" i="3" l="1"/>
  <c r="T301" i="3"/>
  <c r="S301" i="3"/>
  <c r="M302" i="3"/>
  <c r="K303" i="3"/>
  <c r="M303" i="3" s="1"/>
  <c r="Q302" i="3"/>
  <c r="P302" i="3"/>
  <c r="N304" i="3"/>
  <c r="O303" i="3"/>
  <c r="R302" i="3" l="1"/>
  <c r="T302" i="3"/>
  <c r="S302" i="3"/>
  <c r="Q303" i="3"/>
  <c r="P303" i="3"/>
  <c r="N305" i="3"/>
  <c r="O304" i="3"/>
  <c r="L303" i="3"/>
  <c r="K304" i="3"/>
  <c r="M304" i="3" s="1"/>
  <c r="R303" i="3" l="1"/>
  <c r="T303" i="3"/>
  <c r="S303" i="3"/>
  <c r="Q304" i="3"/>
  <c r="P304" i="3"/>
  <c r="L304" i="3"/>
  <c r="N306" i="3"/>
  <c r="O305" i="3"/>
  <c r="K305" i="3"/>
  <c r="M305" i="3" s="1"/>
  <c r="R304" i="3" l="1"/>
  <c r="T304" i="3"/>
  <c r="S304" i="3"/>
  <c r="Q305" i="3"/>
  <c r="P305" i="3"/>
  <c r="L305" i="3"/>
  <c r="N307" i="3"/>
  <c r="O306" i="3"/>
  <c r="K306" i="3"/>
  <c r="M306" i="3" s="1"/>
  <c r="R305" i="3" l="1"/>
  <c r="T305" i="3"/>
  <c r="S305" i="3"/>
  <c r="Q306" i="3"/>
  <c r="P306" i="3"/>
  <c r="L306" i="3"/>
  <c r="N308" i="3"/>
  <c r="O307" i="3"/>
  <c r="K307" i="3"/>
  <c r="M307" i="3" s="1"/>
  <c r="R306" i="3" l="1"/>
  <c r="T306" i="3"/>
  <c r="S306" i="3"/>
  <c r="Q307" i="3"/>
  <c r="P307" i="3"/>
  <c r="L307" i="3"/>
  <c r="N309" i="3"/>
  <c r="O308" i="3"/>
  <c r="K308" i="3"/>
  <c r="M308" i="3" s="1"/>
  <c r="R307" i="3" l="1"/>
  <c r="S307" i="3"/>
  <c r="T307" i="3"/>
  <c r="Q308" i="3"/>
  <c r="P308" i="3"/>
  <c r="L308" i="3"/>
  <c r="N310" i="3"/>
  <c r="O309" i="3"/>
  <c r="K309" i="3"/>
  <c r="M309" i="3" s="1"/>
  <c r="R308" i="3" l="1"/>
  <c r="T308" i="3"/>
  <c r="S308" i="3"/>
  <c r="Q309" i="3"/>
  <c r="P309" i="3"/>
  <c r="L309" i="3"/>
  <c r="N311" i="3"/>
  <c r="O310" i="3"/>
  <c r="K310" i="3"/>
  <c r="M310" i="3" s="1"/>
  <c r="R309" i="3" l="1"/>
  <c r="T309" i="3"/>
  <c r="S309" i="3"/>
  <c r="L310" i="3"/>
  <c r="N312" i="3"/>
  <c r="O311" i="3"/>
  <c r="K311" i="3"/>
  <c r="M311" i="3" s="1"/>
  <c r="Q310" i="3"/>
  <c r="P310" i="3"/>
  <c r="R310" i="3" l="1"/>
  <c r="T310" i="3"/>
  <c r="S310" i="3"/>
  <c r="Q311" i="3"/>
  <c r="P311" i="3"/>
  <c r="K312" i="3"/>
  <c r="M312" i="3" s="1"/>
  <c r="L311" i="3"/>
  <c r="N313" i="3"/>
  <c r="O312" i="3"/>
  <c r="R311" i="3" l="1"/>
  <c r="T311" i="3"/>
  <c r="S311" i="3"/>
  <c r="K313" i="3"/>
  <c r="M313" i="3" s="1"/>
  <c r="Q312" i="3"/>
  <c r="P312" i="3"/>
  <c r="L312" i="3"/>
  <c r="N314" i="3"/>
  <c r="O313" i="3"/>
  <c r="R312" i="3" l="1"/>
  <c r="T312" i="3"/>
  <c r="S312" i="3"/>
  <c r="L313" i="3"/>
  <c r="N315" i="3"/>
  <c r="O314" i="3"/>
  <c r="Q313" i="3"/>
  <c r="P313" i="3"/>
  <c r="K314" i="3"/>
  <c r="M314" i="3" s="1"/>
  <c r="R313" i="3" l="1"/>
  <c r="T313" i="3"/>
  <c r="S313" i="3"/>
  <c r="L314" i="3"/>
  <c r="Q314" i="3"/>
  <c r="P314" i="3"/>
  <c r="N316" i="3"/>
  <c r="O315" i="3"/>
  <c r="K315" i="3"/>
  <c r="M315" i="3" s="1"/>
  <c r="R314" i="3" l="1"/>
  <c r="T314" i="3"/>
  <c r="S314" i="3"/>
  <c r="Q315" i="3"/>
  <c r="P315" i="3"/>
  <c r="L315" i="3"/>
  <c r="N317" i="3"/>
  <c r="O316" i="3"/>
  <c r="K316" i="3"/>
  <c r="M316" i="3" s="1"/>
  <c r="R315" i="3" l="1"/>
  <c r="S315" i="3"/>
  <c r="T315" i="3"/>
  <c r="K317" i="3"/>
  <c r="L317" i="3" s="1"/>
  <c r="L316" i="3"/>
  <c r="N318" i="3"/>
  <c r="O317" i="3"/>
  <c r="Q316" i="3"/>
  <c r="P316" i="3"/>
  <c r="R316" i="3" l="1"/>
  <c r="T316" i="3"/>
  <c r="S316" i="3"/>
  <c r="Q317" i="3"/>
  <c r="P317" i="3"/>
  <c r="N319" i="3"/>
  <c r="O318" i="3"/>
  <c r="M317" i="3"/>
  <c r="K318" i="3"/>
  <c r="M318" i="3" s="1"/>
  <c r="R317" i="3" l="1"/>
  <c r="T317" i="3"/>
  <c r="S317" i="3"/>
  <c r="L318" i="3"/>
  <c r="Q318" i="3"/>
  <c r="P318" i="3"/>
  <c r="N320" i="3"/>
  <c r="O319" i="3"/>
  <c r="K319" i="3"/>
  <c r="L319" i="3" s="1"/>
  <c r="R318" i="3" l="1"/>
  <c r="T318" i="3"/>
  <c r="S318" i="3"/>
  <c r="Q319" i="3"/>
  <c r="P319" i="3"/>
  <c r="M319" i="3"/>
  <c r="K320" i="3"/>
  <c r="M320" i="3" s="1"/>
  <c r="N321" i="3"/>
  <c r="O320" i="3"/>
  <c r="R319" i="3" l="1"/>
  <c r="T319" i="3"/>
  <c r="S319" i="3"/>
  <c r="L320" i="3"/>
  <c r="N322" i="3"/>
  <c r="O321" i="3"/>
  <c r="K321" i="3"/>
  <c r="M321" i="3" s="1"/>
  <c r="Q320" i="3"/>
  <c r="P320" i="3"/>
  <c r="R320" i="3" l="1"/>
  <c r="T320" i="3"/>
  <c r="S320" i="3"/>
  <c r="Q321" i="3"/>
  <c r="P321" i="3"/>
  <c r="L321" i="3"/>
  <c r="K322" i="3"/>
  <c r="M322" i="3" s="1"/>
  <c r="N323" i="3"/>
  <c r="O322" i="3"/>
  <c r="R321" i="3" l="1"/>
  <c r="T321" i="3"/>
  <c r="S321" i="3"/>
  <c r="L322" i="3"/>
  <c r="Q322" i="3"/>
  <c r="P322" i="3"/>
  <c r="N324" i="3"/>
  <c r="O323" i="3"/>
  <c r="K323" i="3"/>
  <c r="M323" i="3" s="1"/>
  <c r="R322" i="3" l="1"/>
  <c r="T322" i="3"/>
  <c r="S322" i="3"/>
  <c r="L323" i="3"/>
  <c r="N325" i="3"/>
  <c r="O324" i="3"/>
  <c r="K324" i="3"/>
  <c r="L324" i="3" s="1"/>
  <c r="Q323" i="3"/>
  <c r="P323" i="3"/>
  <c r="R323" i="3" l="1"/>
  <c r="S323" i="3"/>
  <c r="T323" i="3"/>
  <c r="M324" i="3"/>
  <c r="Q324" i="3"/>
  <c r="P324" i="3"/>
  <c r="K325" i="3"/>
  <c r="L325" i="3" s="1"/>
  <c r="N326" i="3"/>
  <c r="O325" i="3"/>
  <c r="R324" i="3" l="1"/>
  <c r="T324" i="3"/>
  <c r="S324" i="3"/>
  <c r="M325" i="3"/>
  <c r="Q325" i="3"/>
  <c r="P325" i="3"/>
  <c r="N327" i="3"/>
  <c r="O326" i="3"/>
  <c r="K326" i="3"/>
  <c r="L326" i="3" s="1"/>
  <c r="R325" i="3" l="1"/>
  <c r="T325" i="3"/>
  <c r="S325" i="3"/>
  <c r="Q326" i="3"/>
  <c r="P326" i="3"/>
  <c r="M326" i="3"/>
  <c r="K327" i="3"/>
  <c r="M327" i="3" s="1"/>
  <c r="N328" i="3"/>
  <c r="O327" i="3"/>
  <c r="R326" i="3" l="1"/>
  <c r="T326" i="3"/>
  <c r="S326" i="3"/>
  <c r="K328" i="3"/>
  <c r="M328" i="3" s="1"/>
  <c r="N329" i="3"/>
  <c r="O328" i="3"/>
  <c r="L327" i="3"/>
  <c r="Q327" i="3"/>
  <c r="P327" i="3"/>
  <c r="R327" i="3" l="1"/>
  <c r="T327" i="3"/>
  <c r="S327" i="3"/>
  <c r="L328" i="3"/>
  <c r="Q328" i="3"/>
  <c r="P328" i="3"/>
  <c r="N330" i="3"/>
  <c r="O329" i="3"/>
  <c r="K329" i="3"/>
  <c r="L329" i="3" s="1"/>
  <c r="R328" i="3" l="1"/>
  <c r="T328" i="3"/>
  <c r="S328" i="3"/>
  <c r="Q329" i="3"/>
  <c r="P329" i="3"/>
  <c r="N331" i="3"/>
  <c r="O330" i="3"/>
  <c r="M329" i="3"/>
  <c r="K330" i="3"/>
  <c r="L330" i="3" s="1"/>
  <c r="R329" i="3" l="1"/>
  <c r="T329" i="3"/>
  <c r="S329" i="3"/>
  <c r="M330" i="3"/>
  <c r="N332" i="3"/>
  <c r="O331" i="3"/>
  <c r="Q330" i="3"/>
  <c r="P330" i="3"/>
  <c r="K331" i="3"/>
  <c r="M331" i="3" s="1"/>
  <c r="R330" i="3" l="1"/>
  <c r="T330" i="3"/>
  <c r="S330" i="3"/>
  <c r="K332" i="3"/>
  <c r="M332" i="3" s="1"/>
  <c r="N333" i="3"/>
  <c r="O332" i="3"/>
  <c r="L331" i="3"/>
  <c r="Q331" i="3"/>
  <c r="P331" i="3"/>
  <c r="R331" i="3" l="1"/>
  <c r="S331" i="3"/>
  <c r="T331" i="3"/>
  <c r="L332" i="3"/>
  <c r="Q332" i="3"/>
  <c r="P332" i="3"/>
  <c r="N334" i="3"/>
  <c r="O333" i="3"/>
  <c r="K333" i="3"/>
  <c r="M333" i="3" s="1"/>
  <c r="R332" i="3" l="1"/>
  <c r="T332" i="3"/>
  <c r="S332" i="3"/>
  <c r="Q333" i="3"/>
  <c r="P333" i="3"/>
  <c r="K334" i="3"/>
  <c r="M334" i="3" s="1"/>
  <c r="L333" i="3"/>
  <c r="N335" i="3"/>
  <c r="O334" i="3"/>
  <c r="R333" i="3" l="1"/>
  <c r="T333" i="3"/>
  <c r="S333" i="3"/>
  <c r="L334" i="3"/>
  <c r="N336" i="3"/>
  <c r="O335" i="3"/>
  <c r="K335" i="3"/>
  <c r="M335" i="3" s="1"/>
  <c r="Q334" i="3"/>
  <c r="P334" i="3"/>
  <c r="R334" i="3" l="1"/>
  <c r="T334" i="3"/>
  <c r="S334" i="3"/>
  <c r="Q335" i="3"/>
  <c r="P335" i="3"/>
  <c r="K336" i="3"/>
  <c r="M336" i="3" s="1"/>
  <c r="L335" i="3"/>
  <c r="N337" i="3"/>
  <c r="O336" i="3"/>
  <c r="R335" i="3" l="1"/>
  <c r="T335" i="3"/>
  <c r="S335" i="3"/>
  <c r="Q336" i="3"/>
  <c r="P336" i="3"/>
  <c r="L336" i="3"/>
  <c r="K337" i="3"/>
  <c r="M337" i="3" s="1"/>
  <c r="N338" i="3"/>
  <c r="O337" i="3"/>
  <c r="R336" i="3" l="1"/>
  <c r="T336" i="3"/>
  <c r="S336" i="3"/>
  <c r="N339" i="3"/>
  <c r="O338" i="3"/>
  <c r="L337" i="3"/>
  <c r="K338" i="3"/>
  <c r="M338" i="3" s="1"/>
  <c r="Q337" i="3"/>
  <c r="P337" i="3"/>
  <c r="R337" i="3" l="1"/>
  <c r="T337" i="3"/>
  <c r="S337" i="3"/>
  <c r="K339" i="3"/>
  <c r="M339" i="3" s="1"/>
  <c r="L338" i="3"/>
  <c r="Q338" i="3"/>
  <c r="P338" i="3"/>
  <c r="N340" i="3"/>
  <c r="O339" i="3"/>
  <c r="R338" i="3" l="1"/>
  <c r="T338" i="3"/>
  <c r="S338" i="3"/>
  <c r="L339" i="3"/>
  <c r="Q339" i="3"/>
  <c r="P339" i="3"/>
  <c r="K340" i="3"/>
  <c r="L340" i="3" s="1"/>
  <c r="N341" i="3"/>
  <c r="O340" i="3"/>
  <c r="R339" i="3" l="1"/>
  <c r="S339" i="3"/>
  <c r="T339" i="3"/>
  <c r="Q340" i="3"/>
  <c r="P340" i="3"/>
  <c r="N342" i="3"/>
  <c r="O341" i="3"/>
  <c r="K341" i="3"/>
  <c r="L341" i="3" s="1"/>
  <c r="M340" i="3"/>
  <c r="R340" i="3" l="1"/>
  <c r="T340" i="3"/>
  <c r="S340" i="3"/>
  <c r="Q341" i="3"/>
  <c r="P341" i="3"/>
  <c r="M341" i="3"/>
  <c r="N343" i="3"/>
  <c r="O342" i="3"/>
  <c r="K342" i="3"/>
  <c r="L342" i="3" s="1"/>
  <c r="R341" i="3" l="1"/>
  <c r="T341" i="3"/>
  <c r="S341" i="3"/>
  <c r="N344" i="3"/>
  <c r="O343" i="3"/>
  <c r="M342" i="3"/>
  <c r="K343" i="3"/>
  <c r="L343" i="3" s="1"/>
  <c r="Q342" i="3"/>
  <c r="P342" i="3"/>
  <c r="R342" i="3" l="1"/>
  <c r="T342" i="3"/>
  <c r="S342" i="3"/>
  <c r="M343" i="3"/>
  <c r="K344" i="3"/>
  <c r="M344" i="3" s="1"/>
  <c r="Q343" i="3"/>
  <c r="P343" i="3"/>
  <c r="N345" i="3"/>
  <c r="O344" i="3"/>
  <c r="R343" i="3" l="1"/>
  <c r="T343" i="3"/>
  <c r="S343" i="3"/>
  <c r="Q344" i="3"/>
  <c r="P344" i="3"/>
  <c r="N346" i="3"/>
  <c r="O345" i="3"/>
  <c r="L344" i="3"/>
  <c r="K345" i="3"/>
  <c r="M345" i="3" s="1"/>
  <c r="R344" i="3" l="1"/>
  <c r="T344" i="3"/>
  <c r="S344" i="3"/>
  <c r="Q345" i="3"/>
  <c r="P345" i="3"/>
  <c r="L345" i="3"/>
  <c r="N347" i="3"/>
  <c r="O346" i="3"/>
  <c r="K346" i="3"/>
  <c r="M346" i="3" s="1"/>
  <c r="R345" i="3" l="1"/>
  <c r="T345" i="3"/>
  <c r="S345" i="3"/>
  <c r="L346" i="3"/>
  <c r="N348" i="3"/>
  <c r="O347" i="3"/>
  <c r="Q346" i="3"/>
  <c r="P346" i="3"/>
  <c r="K347" i="3"/>
  <c r="M347" i="3" s="1"/>
  <c r="R346" i="3" l="1"/>
  <c r="T346" i="3"/>
  <c r="S346" i="3"/>
  <c r="L347" i="3"/>
  <c r="Q347" i="3"/>
  <c r="P347" i="3"/>
  <c r="K348" i="3"/>
  <c r="L348" i="3" s="1"/>
  <c r="N349" i="3"/>
  <c r="O348" i="3"/>
  <c r="R347" i="3" l="1"/>
  <c r="S347" i="3"/>
  <c r="T347" i="3"/>
  <c r="Q348" i="3"/>
  <c r="P348" i="3"/>
  <c r="M348" i="3"/>
  <c r="N350" i="3"/>
  <c r="O349" i="3"/>
  <c r="K349" i="3"/>
  <c r="M349" i="3" s="1"/>
  <c r="R348" i="3" l="1"/>
  <c r="T348" i="3"/>
  <c r="S348" i="3"/>
  <c r="K350" i="3"/>
  <c r="M350" i="3" s="1"/>
  <c r="L349" i="3"/>
  <c r="N351" i="3"/>
  <c r="O350" i="3"/>
  <c r="Q349" i="3"/>
  <c r="P349" i="3"/>
  <c r="R349" i="3" l="1"/>
  <c r="T349" i="3"/>
  <c r="S349" i="3"/>
  <c r="Q350" i="3"/>
  <c r="P350" i="3"/>
  <c r="L350" i="3"/>
  <c r="N352" i="3"/>
  <c r="O351" i="3"/>
  <c r="K351" i="3"/>
  <c r="M351" i="3" s="1"/>
  <c r="R350" i="3" l="1"/>
  <c r="T350" i="3"/>
  <c r="S350" i="3"/>
  <c r="Q351" i="3"/>
  <c r="P351" i="3"/>
  <c r="N353" i="3"/>
  <c r="O352" i="3"/>
  <c r="L351" i="3"/>
  <c r="K352" i="3"/>
  <c r="M352" i="3" s="1"/>
  <c r="R351" i="3" l="1"/>
  <c r="T351" i="3"/>
  <c r="S351" i="3"/>
  <c r="L352" i="3"/>
  <c r="Q352" i="3"/>
  <c r="P352" i="3"/>
  <c r="K353" i="3"/>
  <c r="M353" i="3" s="1"/>
  <c r="N354" i="3"/>
  <c r="O353" i="3"/>
  <c r="R352" i="3" l="1"/>
  <c r="T352" i="3"/>
  <c r="S352" i="3"/>
  <c r="N355" i="3"/>
  <c r="O354" i="3"/>
  <c r="K354" i="3"/>
  <c r="L354" i="3" s="1"/>
  <c r="L353" i="3"/>
  <c r="Q353" i="3"/>
  <c r="P353" i="3"/>
  <c r="R353" i="3" l="1"/>
  <c r="T353" i="3"/>
  <c r="S353" i="3"/>
  <c r="K355" i="3"/>
  <c r="L355" i="3" s="1"/>
  <c r="Q354" i="3"/>
  <c r="P354" i="3"/>
  <c r="M354" i="3"/>
  <c r="N356" i="3"/>
  <c r="O355" i="3"/>
  <c r="R354" i="3" l="1"/>
  <c r="T354" i="3"/>
  <c r="S354" i="3"/>
  <c r="M355" i="3"/>
  <c r="Q355" i="3"/>
  <c r="P355" i="3"/>
  <c r="K356" i="3"/>
  <c r="L356" i="3" s="1"/>
  <c r="N357" i="3"/>
  <c r="O356" i="3"/>
  <c r="R355" i="3" l="1"/>
  <c r="S355" i="3"/>
  <c r="T355" i="3"/>
  <c r="Q356" i="3"/>
  <c r="P356" i="3"/>
  <c r="M356" i="3"/>
  <c r="N358" i="3"/>
  <c r="O357" i="3"/>
  <c r="K357" i="3"/>
  <c r="M357" i="3" s="1"/>
  <c r="R356" i="3" l="1"/>
  <c r="T356" i="3"/>
  <c r="S356" i="3"/>
  <c r="L357" i="3"/>
  <c r="N359" i="3"/>
  <c r="O358" i="3"/>
  <c r="K358" i="3"/>
  <c r="M358" i="3" s="1"/>
  <c r="Q357" i="3"/>
  <c r="P357" i="3"/>
  <c r="R357" i="3" l="1"/>
  <c r="T357" i="3"/>
  <c r="S357" i="3"/>
  <c r="Q358" i="3"/>
  <c r="P358" i="3"/>
  <c r="K359" i="3"/>
  <c r="M359" i="3" s="1"/>
  <c r="L358" i="3"/>
  <c r="N360" i="3"/>
  <c r="O359" i="3"/>
  <c r="R358" i="3" l="1"/>
  <c r="T358" i="3"/>
  <c r="S358" i="3"/>
  <c r="L359" i="3"/>
  <c r="K360" i="3"/>
  <c r="M360" i="3" s="1"/>
  <c r="Q359" i="3"/>
  <c r="P359" i="3"/>
  <c r="N361" i="3"/>
  <c r="O360" i="3"/>
  <c r="R359" i="3" l="1"/>
  <c r="T359" i="3"/>
  <c r="S359" i="3"/>
  <c r="N362" i="3"/>
  <c r="O361" i="3"/>
  <c r="L360" i="3"/>
  <c r="Q360" i="3"/>
  <c r="P360" i="3"/>
  <c r="K361" i="3"/>
  <c r="M361" i="3" s="1"/>
  <c r="R360" i="3" l="1"/>
  <c r="T360" i="3"/>
  <c r="S360" i="3"/>
  <c r="L361" i="3"/>
  <c r="Q361" i="3"/>
  <c r="P361" i="3"/>
  <c r="K362" i="3"/>
  <c r="L362" i="3" s="1"/>
  <c r="N363" i="3"/>
  <c r="O362" i="3"/>
  <c r="R361" i="3" l="1"/>
  <c r="T361" i="3"/>
  <c r="S361" i="3"/>
  <c r="Q362" i="3"/>
  <c r="P362" i="3"/>
  <c r="M362" i="3"/>
  <c r="N364" i="3"/>
  <c r="O363" i="3"/>
  <c r="K363" i="3"/>
  <c r="M363" i="3" s="1"/>
  <c r="R362" i="3" l="1"/>
  <c r="T362" i="3"/>
  <c r="S362" i="3"/>
  <c r="K364" i="3"/>
  <c r="M364" i="3" s="1"/>
  <c r="L363" i="3"/>
  <c r="N365" i="3"/>
  <c r="O364" i="3"/>
  <c r="Q363" i="3"/>
  <c r="P363" i="3"/>
  <c r="R363" i="3" l="1"/>
  <c r="S363" i="3"/>
  <c r="T363" i="3"/>
  <c r="Q364" i="3"/>
  <c r="P364" i="3"/>
  <c r="L364" i="3"/>
  <c r="N366" i="3"/>
  <c r="O365" i="3"/>
  <c r="K365" i="3"/>
  <c r="M365" i="3" s="1"/>
  <c r="R364" i="3" l="1"/>
  <c r="T364" i="3"/>
  <c r="S364" i="3"/>
  <c r="K366" i="3"/>
  <c r="M366" i="3" s="1"/>
  <c r="L365" i="3"/>
  <c r="Q365" i="3"/>
  <c r="P365" i="3"/>
  <c r="N367" i="3"/>
  <c r="O366" i="3"/>
  <c r="R365" i="3" l="1"/>
  <c r="T365" i="3"/>
  <c r="S365" i="3"/>
  <c r="L366" i="3"/>
  <c r="N368" i="3"/>
  <c r="O367" i="3"/>
  <c r="Q366" i="3"/>
  <c r="P366" i="3"/>
  <c r="K367" i="3"/>
  <c r="M367" i="3" s="1"/>
  <c r="R366" i="3" l="1"/>
  <c r="T366" i="3"/>
  <c r="S366" i="3"/>
  <c r="L367" i="3"/>
  <c r="Q367" i="3"/>
  <c r="P367" i="3"/>
  <c r="N369" i="3"/>
  <c r="O368" i="3"/>
  <c r="K368" i="3"/>
  <c r="M368" i="3" s="1"/>
  <c r="R367" i="3" l="1"/>
  <c r="T367" i="3"/>
  <c r="S367" i="3"/>
  <c r="Q368" i="3"/>
  <c r="P368" i="3"/>
  <c r="L368" i="3"/>
  <c r="N370" i="3"/>
  <c r="O369" i="3"/>
  <c r="K369" i="3"/>
  <c r="M369" i="3" s="1"/>
  <c r="R368" i="3" l="1"/>
  <c r="T368" i="3"/>
  <c r="S368" i="3"/>
  <c r="L369" i="3"/>
  <c r="Q369" i="3"/>
  <c r="P369" i="3"/>
  <c r="N371" i="3"/>
  <c r="O370" i="3"/>
  <c r="K370" i="3"/>
  <c r="M370" i="3" s="1"/>
  <c r="R369" i="3" l="1"/>
  <c r="T369" i="3"/>
  <c r="S369" i="3"/>
  <c r="L370" i="3"/>
  <c r="N372" i="3"/>
  <c r="O371" i="3"/>
  <c r="K371" i="3"/>
  <c r="M371" i="3" s="1"/>
  <c r="Q370" i="3"/>
  <c r="P370" i="3"/>
  <c r="R370" i="3" l="1"/>
  <c r="T370" i="3"/>
  <c r="S370" i="3"/>
  <c r="K372" i="3"/>
  <c r="M372" i="3" s="1"/>
  <c r="Q371" i="3"/>
  <c r="P371" i="3"/>
  <c r="L371" i="3"/>
  <c r="N373" i="3"/>
  <c r="O372" i="3"/>
  <c r="R371" i="3" l="1"/>
  <c r="S371" i="3"/>
  <c r="T371" i="3"/>
  <c r="Q372" i="3"/>
  <c r="P372" i="3"/>
  <c r="N374" i="3"/>
  <c r="O373" i="3"/>
  <c r="L372" i="3"/>
  <c r="K373" i="3"/>
  <c r="M373" i="3" s="1"/>
  <c r="R372" i="3" l="1"/>
  <c r="T372" i="3"/>
  <c r="S372" i="3"/>
  <c r="Q373" i="3"/>
  <c r="P373" i="3"/>
  <c r="L373" i="3"/>
  <c r="N375" i="3"/>
  <c r="O374" i="3"/>
  <c r="K374" i="3"/>
  <c r="M374" i="3" s="1"/>
  <c r="R373" i="3" l="1"/>
  <c r="T373" i="3"/>
  <c r="S373" i="3"/>
  <c r="Q374" i="3"/>
  <c r="P374" i="3"/>
  <c r="L374" i="3"/>
  <c r="N376" i="3"/>
  <c r="O375" i="3"/>
  <c r="K375" i="3"/>
  <c r="M375" i="3" s="1"/>
  <c r="R374" i="3" l="1"/>
  <c r="T374" i="3"/>
  <c r="S374" i="3"/>
  <c r="L375" i="3"/>
  <c r="N377" i="3"/>
  <c r="O376" i="3"/>
  <c r="K376" i="3"/>
  <c r="L376" i="3" s="1"/>
  <c r="Q375" i="3"/>
  <c r="P375" i="3"/>
  <c r="R375" i="3" l="1"/>
  <c r="T375" i="3"/>
  <c r="S375" i="3"/>
  <c r="M376" i="3"/>
  <c r="K377" i="3"/>
  <c r="M377" i="3" s="1"/>
  <c r="Q376" i="3"/>
  <c r="P376" i="3"/>
  <c r="N378" i="3"/>
  <c r="O377" i="3"/>
  <c r="R376" i="3" l="1"/>
  <c r="T376" i="3"/>
  <c r="S376" i="3"/>
  <c r="Q377" i="3"/>
  <c r="P377" i="3"/>
  <c r="N379" i="3"/>
  <c r="O378" i="3"/>
  <c r="L377" i="3"/>
  <c r="K378" i="3"/>
  <c r="L378" i="3" s="1"/>
  <c r="R377" i="3" l="1"/>
  <c r="T377" i="3"/>
  <c r="S377" i="3"/>
  <c r="M378" i="3"/>
  <c r="Q378" i="3"/>
  <c r="P378" i="3"/>
  <c r="N380" i="3"/>
  <c r="O379" i="3"/>
  <c r="K379" i="3"/>
  <c r="M379" i="3" s="1"/>
  <c r="R378" i="3" l="1"/>
  <c r="T378" i="3"/>
  <c r="S378" i="3"/>
  <c r="K380" i="3"/>
  <c r="M380" i="3" s="1"/>
  <c r="Q379" i="3"/>
  <c r="P379" i="3"/>
  <c r="L379" i="3"/>
  <c r="N381" i="3"/>
  <c r="O380" i="3"/>
  <c r="R379" i="3" l="1"/>
  <c r="S379" i="3"/>
  <c r="T379" i="3"/>
  <c r="L380" i="3"/>
  <c r="N382" i="3"/>
  <c r="O381" i="3"/>
  <c r="Q380" i="3"/>
  <c r="P380" i="3"/>
  <c r="K381" i="3"/>
  <c r="L381" i="3" s="1"/>
  <c r="R380" i="3" l="1"/>
  <c r="T380" i="3"/>
  <c r="S380" i="3"/>
  <c r="M381" i="3"/>
  <c r="N383" i="3"/>
  <c r="O382" i="3"/>
  <c r="K382" i="3"/>
  <c r="M382" i="3" s="1"/>
  <c r="Q381" i="3"/>
  <c r="P381" i="3"/>
  <c r="R381" i="3" l="1"/>
  <c r="T381" i="3"/>
  <c r="S381" i="3"/>
  <c r="Q382" i="3"/>
  <c r="P382" i="3"/>
  <c r="L382" i="3"/>
  <c r="N384" i="3"/>
  <c r="O383" i="3"/>
  <c r="K383" i="3"/>
  <c r="L383" i="3" s="1"/>
  <c r="R382" i="3" l="1"/>
  <c r="T382" i="3"/>
  <c r="S382" i="3"/>
  <c r="N385" i="3"/>
  <c r="O384" i="3"/>
  <c r="M383" i="3"/>
  <c r="K384" i="3"/>
  <c r="M384" i="3" s="1"/>
  <c r="Q383" i="3"/>
  <c r="P383" i="3"/>
  <c r="R383" i="3" l="1"/>
  <c r="T383" i="3"/>
  <c r="S383" i="3"/>
  <c r="K385" i="3"/>
  <c r="M385" i="3" s="1"/>
  <c r="L384" i="3"/>
  <c r="Q384" i="3"/>
  <c r="P384" i="3"/>
  <c r="N386" i="3"/>
  <c r="O385" i="3"/>
  <c r="R384" i="3" l="1"/>
  <c r="T384" i="3"/>
  <c r="S384" i="3"/>
  <c r="N387" i="3"/>
  <c r="O386" i="3"/>
  <c r="L385" i="3"/>
  <c r="Q385" i="3"/>
  <c r="P385" i="3"/>
  <c r="K386" i="3"/>
  <c r="M386" i="3" s="1"/>
  <c r="R385" i="3" l="1"/>
  <c r="T385" i="3"/>
  <c r="S385" i="3"/>
  <c r="K387" i="3"/>
  <c r="M387" i="3" s="1"/>
  <c r="L386" i="3"/>
  <c r="Q386" i="3"/>
  <c r="P386" i="3"/>
  <c r="N388" i="3"/>
  <c r="O387" i="3"/>
  <c r="R386" i="3" l="1"/>
  <c r="T386" i="3"/>
  <c r="S386" i="3"/>
  <c r="Q387" i="3"/>
  <c r="P387" i="3"/>
  <c r="N389" i="3"/>
  <c r="O388" i="3"/>
  <c r="L387" i="3"/>
  <c r="K388" i="3"/>
  <c r="M388" i="3" s="1"/>
  <c r="R387" i="3" l="1"/>
  <c r="S387" i="3"/>
  <c r="T387" i="3"/>
  <c r="L388" i="3"/>
  <c r="Q388" i="3"/>
  <c r="P388" i="3"/>
  <c r="N390" i="3"/>
  <c r="O389" i="3"/>
  <c r="K389" i="3"/>
  <c r="M389" i="3" s="1"/>
  <c r="R388" i="3" l="1"/>
  <c r="T388" i="3"/>
  <c r="S388" i="3"/>
  <c r="Q389" i="3"/>
  <c r="P389" i="3"/>
  <c r="L389" i="3"/>
  <c r="N391" i="3"/>
  <c r="O390" i="3"/>
  <c r="K390" i="3"/>
  <c r="M390" i="3" s="1"/>
  <c r="R389" i="3" l="1"/>
  <c r="T389" i="3"/>
  <c r="S389" i="3"/>
  <c r="Q390" i="3"/>
  <c r="P390" i="3"/>
  <c r="L390" i="3"/>
  <c r="N392" i="3"/>
  <c r="O391" i="3"/>
  <c r="K391" i="3"/>
  <c r="M391" i="3" s="1"/>
  <c r="R390" i="3" l="1"/>
  <c r="T390" i="3"/>
  <c r="S390" i="3"/>
  <c r="L391" i="3"/>
  <c r="N393" i="3"/>
  <c r="O392" i="3"/>
  <c r="Q391" i="3"/>
  <c r="P391" i="3"/>
  <c r="K392" i="3"/>
  <c r="M392" i="3" s="1"/>
  <c r="R391" i="3" l="1"/>
  <c r="T391" i="3"/>
  <c r="S391" i="3"/>
  <c r="L392" i="3"/>
  <c r="Q392" i="3"/>
  <c r="P392" i="3"/>
  <c r="K393" i="3"/>
  <c r="L393" i="3" s="1"/>
  <c r="N394" i="3"/>
  <c r="O393" i="3"/>
  <c r="R392" i="3" l="1"/>
  <c r="T392" i="3"/>
  <c r="S392" i="3"/>
  <c r="M393" i="3"/>
  <c r="Q393" i="3"/>
  <c r="P393" i="3"/>
  <c r="N395" i="3"/>
  <c r="O394" i="3"/>
  <c r="K394" i="3"/>
  <c r="M394" i="3" s="1"/>
  <c r="R393" i="3" l="1"/>
  <c r="T393" i="3"/>
  <c r="S393" i="3"/>
  <c r="Q394" i="3"/>
  <c r="P394" i="3"/>
  <c r="L394" i="3"/>
  <c r="N396" i="3"/>
  <c r="O395" i="3"/>
  <c r="K395" i="3"/>
  <c r="M395" i="3" s="1"/>
  <c r="R394" i="3" l="1"/>
  <c r="T394" i="3"/>
  <c r="S394" i="3"/>
  <c r="L395" i="3"/>
  <c r="N397" i="3"/>
  <c r="O396" i="3"/>
  <c r="K396" i="3"/>
  <c r="M396" i="3" s="1"/>
  <c r="Q395" i="3"/>
  <c r="P395" i="3"/>
  <c r="R395" i="3" l="1"/>
  <c r="S395" i="3"/>
  <c r="T395" i="3"/>
  <c r="K397" i="3"/>
  <c r="L397" i="3" s="1"/>
  <c r="Q396" i="3"/>
  <c r="P396" i="3"/>
  <c r="L396" i="3"/>
  <c r="N398" i="3"/>
  <c r="O397" i="3"/>
  <c r="R396" i="3" l="1"/>
  <c r="T396" i="3"/>
  <c r="S396" i="3"/>
  <c r="M397" i="3"/>
  <c r="N399" i="3"/>
  <c r="O398" i="3"/>
  <c r="Q397" i="3"/>
  <c r="P397" i="3"/>
  <c r="K398" i="3"/>
  <c r="M398" i="3" s="1"/>
  <c r="R397" i="3" l="1"/>
  <c r="T397" i="3"/>
  <c r="S397" i="3"/>
  <c r="K399" i="3"/>
  <c r="M399" i="3" s="1"/>
  <c r="L398" i="3"/>
  <c r="Q398" i="3"/>
  <c r="P398" i="3"/>
  <c r="N400" i="3"/>
  <c r="O399" i="3"/>
  <c r="R398" i="3" l="1"/>
  <c r="T398" i="3"/>
  <c r="S398" i="3"/>
  <c r="N401" i="3"/>
  <c r="O400" i="3"/>
  <c r="L399" i="3"/>
  <c r="Q399" i="3"/>
  <c r="P399" i="3"/>
  <c r="K400" i="3"/>
  <c r="M400" i="3" s="1"/>
  <c r="R399" i="3" l="1"/>
  <c r="T399" i="3"/>
  <c r="S399" i="3"/>
  <c r="K401" i="3"/>
  <c r="L401" i="3" s="1"/>
  <c r="L400" i="3"/>
  <c r="Q400" i="3"/>
  <c r="P400" i="3"/>
  <c r="N402" i="3"/>
  <c r="O401" i="3"/>
  <c r="R400" i="3" l="1"/>
  <c r="T400" i="3"/>
  <c r="S400" i="3"/>
  <c r="Q401" i="3"/>
  <c r="P401" i="3"/>
  <c r="M401" i="3"/>
  <c r="N403" i="3"/>
  <c r="O402" i="3"/>
  <c r="K402" i="3"/>
  <c r="L402" i="3" s="1"/>
  <c r="R401" i="3" l="1"/>
  <c r="T401" i="3"/>
  <c r="S401" i="3"/>
  <c r="M402" i="3"/>
  <c r="K403" i="3"/>
  <c r="L403" i="3" s="1"/>
  <c r="N404" i="3"/>
  <c r="O403" i="3"/>
  <c r="Q402" i="3"/>
  <c r="P402" i="3"/>
  <c r="R402" i="3" l="1"/>
  <c r="T402" i="3"/>
  <c r="S402" i="3"/>
  <c r="Q403" i="3"/>
  <c r="P403" i="3"/>
  <c r="K404" i="3"/>
  <c r="L404" i="3" s="1"/>
  <c r="N405" i="3"/>
  <c r="O404" i="3"/>
  <c r="M403" i="3"/>
  <c r="R403" i="3" l="1"/>
  <c r="S403" i="3"/>
  <c r="T403" i="3"/>
  <c r="N406" i="3"/>
  <c r="O405" i="3"/>
  <c r="M404" i="3"/>
  <c r="K405" i="3"/>
  <c r="L405" i="3" s="1"/>
  <c r="Q404" i="3"/>
  <c r="P404" i="3"/>
  <c r="R404" i="3" l="1"/>
  <c r="T404" i="3"/>
  <c r="S404" i="3"/>
  <c r="M405" i="3"/>
  <c r="K406" i="3"/>
  <c r="M406" i="3" s="1"/>
  <c r="Q405" i="3"/>
  <c r="P405" i="3"/>
  <c r="N407" i="3"/>
  <c r="O406" i="3"/>
  <c r="R405" i="3" l="1"/>
  <c r="T405" i="3"/>
  <c r="S405" i="3"/>
  <c r="N408" i="3"/>
  <c r="O407" i="3"/>
  <c r="K407" i="3"/>
  <c r="M407" i="3" s="1"/>
  <c r="Q406" i="3"/>
  <c r="P406" i="3"/>
  <c r="L406" i="3"/>
  <c r="R406" i="3" l="1"/>
  <c r="T406" i="3"/>
  <c r="S406" i="3"/>
  <c r="L407" i="3"/>
  <c r="Q407" i="3"/>
  <c r="P407" i="3"/>
  <c r="K408" i="3"/>
  <c r="M408" i="3" s="1"/>
  <c r="N409" i="3"/>
  <c r="O408" i="3"/>
  <c r="R407" i="3" l="1"/>
  <c r="T407" i="3"/>
  <c r="S407" i="3"/>
  <c r="K409" i="3"/>
  <c r="M409" i="3" s="1"/>
  <c r="L408" i="3"/>
  <c r="Q408" i="3"/>
  <c r="P408" i="3"/>
  <c r="N410" i="3"/>
  <c r="O409" i="3"/>
  <c r="R408" i="3" l="1"/>
  <c r="T408" i="3"/>
  <c r="S408" i="3"/>
  <c r="Q409" i="3"/>
  <c r="P409" i="3"/>
  <c r="N411" i="3"/>
  <c r="O410" i="3"/>
  <c r="K410" i="3"/>
  <c r="M410" i="3" s="1"/>
  <c r="L409" i="3"/>
  <c r="R409" i="3" l="1"/>
  <c r="T409" i="3"/>
  <c r="S409" i="3"/>
  <c r="Q410" i="3"/>
  <c r="P410" i="3"/>
  <c r="K411" i="3"/>
  <c r="L411" i="3" s="1"/>
  <c r="N412" i="3"/>
  <c r="O411" i="3"/>
  <c r="L410" i="3"/>
  <c r="R410" i="3" l="1"/>
  <c r="T410" i="3"/>
  <c r="S410" i="3"/>
  <c r="Q411" i="3"/>
  <c r="P411" i="3"/>
  <c r="K412" i="3"/>
  <c r="M412" i="3" s="1"/>
  <c r="N413" i="3"/>
  <c r="O412" i="3"/>
  <c r="M411" i="3"/>
  <c r="R411" i="3" l="1"/>
  <c r="S411" i="3"/>
  <c r="T411" i="3"/>
  <c r="Q412" i="3"/>
  <c r="P412" i="3"/>
  <c r="L412" i="3"/>
  <c r="N414" i="3"/>
  <c r="O413" i="3"/>
  <c r="K413" i="3"/>
  <c r="L413" i="3" s="1"/>
  <c r="R412" i="3" l="1"/>
  <c r="T412" i="3"/>
  <c r="S412" i="3"/>
  <c r="M413" i="3"/>
  <c r="N415" i="3"/>
  <c r="O414" i="3"/>
  <c r="K414" i="3"/>
  <c r="L414" i="3" s="1"/>
  <c r="Q413" i="3"/>
  <c r="P413" i="3"/>
  <c r="R413" i="3" l="1"/>
  <c r="T413" i="3"/>
  <c r="S413" i="3"/>
  <c r="K415" i="3"/>
  <c r="M415" i="3" s="1"/>
  <c r="N416" i="3"/>
  <c r="O415" i="3"/>
  <c r="M414" i="3"/>
  <c r="Q414" i="3"/>
  <c r="P414" i="3"/>
  <c r="R414" i="3" l="1"/>
  <c r="T414" i="3"/>
  <c r="S414" i="3"/>
  <c r="L415" i="3"/>
  <c r="Q415" i="3"/>
  <c r="P415" i="3"/>
  <c r="K416" i="3"/>
  <c r="M416" i="3" s="1"/>
  <c r="N417" i="3"/>
  <c r="O416" i="3"/>
  <c r="R415" i="3" l="1"/>
  <c r="T415" i="3"/>
  <c r="S415" i="3"/>
  <c r="K417" i="3"/>
  <c r="M417" i="3" s="1"/>
  <c r="Q416" i="3"/>
  <c r="P416" i="3"/>
  <c r="L416" i="3"/>
  <c r="N418" i="3"/>
  <c r="O417" i="3"/>
  <c r="T416" i="3" l="1"/>
  <c r="R416" i="3"/>
  <c r="S416" i="3"/>
  <c r="K418" i="3"/>
  <c r="M418" i="3" s="1"/>
  <c r="N419" i="3"/>
  <c r="O418" i="3"/>
  <c r="L417" i="3"/>
  <c r="Q417" i="3"/>
  <c r="P417" i="3"/>
  <c r="R417" i="3" l="1"/>
  <c r="T417" i="3"/>
  <c r="S417" i="3"/>
  <c r="K419" i="3"/>
  <c r="L419" i="3" s="1"/>
  <c r="Q418" i="3"/>
  <c r="P418" i="3"/>
  <c r="L418" i="3"/>
  <c r="N420" i="3"/>
  <c r="O419" i="3"/>
  <c r="R418" i="3" l="1"/>
  <c r="T418" i="3"/>
  <c r="S418" i="3"/>
  <c r="Q419" i="3"/>
  <c r="P419" i="3"/>
  <c r="M419" i="3"/>
  <c r="N421" i="3"/>
  <c r="O420" i="3"/>
  <c r="K420" i="3"/>
  <c r="M420" i="3" s="1"/>
  <c r="R419" i="3" l="1"/>
  <c r="S419" i="3"/>
  <c r="T419" i="3"/>
  <c r="Q420" i="3"/>
  <c r="P420" i="3"/>
  <c r="K421" i="3"/>
  <c r="M421" i="3" s="1"/>
  <c r="N422" i="3"/>
  <c r="O421" i="3"/>
  <c r="L420" i="3"/>
  <c r="R420" i="3" l="1"/>
  <c r="T420" i="3"/>
  <c r="S420" i="3"/>
  <c r="Q421" i="3"/>
  <c r="P421" i="3"/>
  <c r="L421" i="3"/>
  <c r="N423" i="3"/>
  <c r="O422" i="3"/>
  <c r="K422" i="3"/>
  <c r="L422" i="3" s="1"/>
  <c r="R421" i="3" l="1"/>
  <c r="T421" i="3"/>
  <c r="S421" i="3"/>
  <c r="M422" i="3"/>
  <c r="K423" i="3"/>
  <c r="L423" i="3" s="1"/>
  <c r="N424" i="3"/>
  <c r="O423" i="3"/>
  <c r="Q422" i="3"/>
  <c r="P422" i="3"/>
  <c r="R422" i="3" l="1"/>
  <c r="T422" i="3"/>
  <c r="S422" i="3"/>
  <c r="Q423" i="3"/>
  <c r="P423" i="3"/>
  <c r="K424" i="3"/>
  <c r="M424" i="3" s="1"/>
  <c r="N425" i="3"/>
  <c r="O424" i="3"/>
  <c r="M423" i="3"/>
  <c r="T423" i="3" l="1"/>
  <c r="S423" i="3"/>
  <c r="R423" i="3"/>
  <c r="N426" i="3"/>
  <c r="O425" i="3"/>
  <c r="L424" i="3"/>
  <c r="Q424" i="3"/>
  <c r="P424" i="3"/>
  <c r="K425" i="3"/>
  <c r="M425" i="3" s="1"/>
  <c r="R424" i="3" l="1"/>
  <c r="T424" i="3"/>
  <c r="S424" i="3"/>
  <c r="K426" i="3"/>
  <c r="M426" i="3" s="1"/>
  <c r="L425" i="3"/>
  <c r="Q425" i="3"/>
  <c r="P425" i="3"/>
  <c r="N427" i="3"/>
  <c r="O426" i="3"/>
  <c r="R425" i="3" l="1"/>
  <c r="T425" i="3"/>
  <c r="S425" i="3"/>
  <c r="K427" i="3"/>
  <c r="M427" i="3" s="1"/>
  <c r="N428" i="3"/>
  <c r="O427" i="3"/>
  <c r="L426" i="3"/>
  <c r="Q426" i="3"/>
  <c r="P426" i="3"/>
  <c r="R426" i="3" l="1"/>
  <c r="T426" i="3"/>
  <c r="S426" i="3"/>
  <c r="K428" i="3"/>
  <c r="M428" i="3" s="1"/>
  <c r="L427" i="3"/>
  <c r="Q427" i="3"/>
  <c r="P427" i="3"/>
  <c r="N429" i="3"/>
  <c r="O428" i="3"/>
  <c r="R427" i="3" l="1"/>
  <c r="S427" i="3"/>
  <c r="T427" i="3"/>
  <c r="Q428" i="3"/>
  <c r="P428" i="3"/>
  <c r="N430" i="3"/>
  <c r="O429" i="3"/>
  <c r="K429" i="3"/>
  <c r="M429" i="3" s="1"/>
  <c r="L428" i="3"/>
  <c r="R428" i="3" l="1"/>
  <c r="T428" i="3"/>
  <c r="S428" i="3"/>
  <c r="Q429" i="3"/>
  <c r="P429" i="3"/>
  <c r="K430" i="3"/>
  <c r="M430" i="3" s="1"/>
  <c r="N431" i="3"/>
  <c r="O430" i="3"/>
  <c r="L429" i="3"/>
  <c r="R429" i="3" l="1"/>
  <c r="T429" i="3"/>
  <c r="S429" i="3"/>
  <c r="Q430" i="3"/>
  <c r="P430" i="3"/>
  <c r="L430" i="3"/>
  <c r="N432" i="3"/>
  <c r="O431" i="3"/>
  <c r="K431" i="3"/>
  <c r="L431" i="3" s="1"/>
  <c r="R430" i="3" l="1"/>
  <c r="T430" i="3"/>
  <c r="S430" i="3"/>
  <c r="N433" i="3"/>
  <c r="O432" i="3"/>
  <c r="K432" i="3"/>
  <c r="L432" i="3" s="1"/>
  <c r="M431" i="3"/>
  <c r="Q431" i="3"/>
  <c r="P431" i="3"/>
  <c r="R431" i="3" l="1"/>
  <c r="T431" i="3"/>
  <c r="S431" i="3"/>
  <c r="M432" i="3"/>
  <c r="Q432" i="3"/>
  <c r="P432" i="3"/>
  <c r="K433" i="3"/>
  <c r="L433" i="3" s="1"/>
  <c r="N434" i="3"/>
  <c r="O433" i="3"/>
  <c r="R432" i="3" l="1"/>
  <c r="T432" i="3"/>
  <c r="S432" i="3"/>
  <c r="Q433" i="3"/>
  <c r="P433" i="3"/>
  <c r="N435" i="3"/>
  <c r="O434" i="3"/>
  <c r="M433" i="3"/>
  <c r="K434" i="3"/>
  <c r="M434" i="3" s="1"/>
  <c r="R433" i="3" l="1"/>
  <c r="T433" i="3"/>
  <c r="S433" i="3"/>
  <c r="K435" i="3"/>
  <c r="M435" i="3" s="1"/>
  <c r="Q434" i="3"/>
  <c r="P434" i="3"/>
  <c r="L434" i="3"/>
  <c r="N436" i="3"/>
  <c r="O435" i="3"/>
  <c r="R434" i="3" l="1"/>
  <c r="T434" i="3"/>
  <c r="S434" i="3"/>
  <c r="Q435" i="3"/>
  <c r="P435" i="3"/>
  <c r="N437" i="3"/>
  <c r="O436" i="3"/>
  <c r="L435" i="3"/>
  <c r="K436" i="3"/>
  <c r="L436" i="3" s="1"/>
  <c r="R435" i="3" l="1"/>
  <c r="S435" i="3"/>
  <c r="T435" i="3"/>
  <c r="M436" i="3"/>
  <c r="K437" i="3"/>
  <c r="M437" i="3" s="1"/>
  <c r="Q436" i="3"/>
  <c r="P436" i="3"/>
  <c r="N438" i="3"/>
  <c r="O437" i="3"/>
  <c r="R436" i="3" l="1"/>
  <c r="T436" i="3"/>
  <c r="S436" i="3"/>
  <c r="L437" i="3"/>
  <c r="Q437" i="3"/>
  <c r="P437" i="3"/>
  <c r="N439" i="3"/>
  <c r="O438" i="3"/>
  <c r="K438" i="3"/>
  <c r="M438" i="3" s="1"/>
  <c r="R437" i="3" l="1"/>
  <c r="T437" i="3"/>
  <c r="S437" i="3"/>
  <c r="Q438" i="3"/>
  <c r="P438" i="3"/>
  <c r="K439" i="3"/>
  <c r="M439" i="3" s="1"/>
  <c r="N440" i="3"/>
  <c r="O439" i="3"/>
  <c r="L438" i="3"/>
  <c r="R438" i="3" l="1"/>
  <c r="T438" i="3"/>
  <c r="S438" i="3"/>
  <c r="L439" i="3"/>
  <c r="Q439" i="3"/>
  <c r="P439" i="3"/>
  <c r="K440" i="3"/>
  <c r="L440" i="3" s="1"/>
  <c r="N441" i="3"/>
  <c r="O440" i="3"/>
  <c r="R439" i="3" l="1"/>
  <c r="T439" i="3"/>
  <c r="S439" i="3"/>
  <c r="N442" i="3"/>
  <c r="O441" i="3"/>
  <c r="M440" i="3"/>
  <c r="K441" i="3"/>
  <c r="L441" i="3" s="1"/>
  <c r="Q440" i="3"/>
  <c r="P440" i="3"/>
  <c r="R440" i="3" l="1"/>
  <c r="T440" i="3"/>
  <c r="S440" i="3"/>
  <c r="K442" i="3"/>
  <c r="M442" i="3" s="1"/>
  <c r="Q441" i="3"/>
  <c r="P441" i="3"/>
  <c r="M441" i="3"/>
  <c r="N443" i="3"/>
  <c r="O442" i="3"/>
  <c r="R441" i="3" l="1"/>
  <c r="T441" i="3"/>
  <c r="S441" i="3"/>
  <c r="N444" i="3"/>
  <c r="O443" i="3"/>
  <c r="K443" i="3"/>
  <c r="L443" i="3" s="1"/>
  <c r="L442" i="3"/>
  <c r="Q442" i="3"/>
  <c r="P442" i="3"/>
  <c r="R442" i="3" l="1"/>
  <c r="T442" i="3"/>
  <c r="S442" i="3"/>
  <c r="N445" i="3"/>
  <c r="O444" i="3"/>
  <c r="K444" i="3"/>
  <c r="M444" i="3" s="1"/>
  <c r="M443" i="3"/>
  <c r="Q443" i="3"/>
  <c r="P443" i="3"/>
  <c r="R443" i="3" l="1"/>
  <c r="S443" i="3"/>
  <c r="T443" i="3"/>
  <c r="K445" i="3"/>
  <c r="M445" i="3" s="1"/>
  <c r="L444" i="3"/>
  <c r="Q444" i="3"/>
  <c r="P444" i="3"/>
  <c r="N446" i="3"/>
  <c r="O445" i="3"/>
  <c r="R444" i="3" l="1"/>
  <c r="T444" i="3"/>
  <c r="S444" i="3"/>
  <c r="N447" i="3"/>
  <c r="O446" i="3"/>
  <c r="K446" i="3"/>
  <c r="M446" i="3" s="1"/>
  <c r="L445" i="3"/>
  <c r="Q445" i="3"/>
  <c r="P445" i="3"/>
  <c r="R445" i="3" l="1"/>
  <c r="T445" i="3"/>
  <c r="S445" i="3"/>
  <c r="Q446" i="3"/>
  <c r="P446" i="3"/>
  <c r="L446" i="3"/>
  <c r="K447" i="3"/>
  <c r="L447" i="3" s="1"/>
  <c r="N448" i="3"/>
  <c r="O447" i="3"/>
  <c r="R446" i="3" l="1"/>
  <c r="T446" i="3"/>
  <c r="S446" i="3"/>
  <c r="Q447" i="3"/>
  <c r="P447" i="3"/>
  <c r="K448" i="3"/>
  <c r="M448" i="3" s="1"/>
  <c r="N449" i="3"/>
  <c r="O448" i="3"/>
  <c r="M447" i="3"/>
  <c r="R447" i="3" l="1"/>
  <c r="T447" i="3"/>
  <c r="S447" i="3"/>
  <c r="Q448" i="3"/>
  <c r="P448" i="3"/>
  <c r="L448" i="3"/>
  <c r="N450" i="3"/>
  <c r="O449" i="3"/>
  <c r="K449" i="3"/>
  <c r="L449" i="3" s="1"/>
  <c r="R448" i="3" l="1"/>
  <c r="T448" i="3"/>
  <c r="S448" i="3"/>
  <c r="M449" i="3"/>
  <c r="K450" i="3"/>
  <c r="M450" i="3" s="1"/>
  <c r="N451" i="3"/>
  <c r="O450" i="3"/>
  <c r="Q449" i="3"/>
  <c r="P449" i="3"/>
  <c r="R449" i="3" l="1"/>
  <c r="T449" i="3"/>
  <c r="S449" i="3"/>
  <c r="K451" i="3"/>
  <c r="L451" i="3" s="1"/>
  <c r="Q450" i="3"/>
  <c r="P450" i="3"/>
  <c r="L450" i="3"/>
  <c r="N452" i="3"/>
  <c r="O451" i="3"/>
  <c r="R450" i="3" l="1"/>
  <c r="T450" i="3"/>
  <c r="S450" i="3"/>
  <c r="Q451" i="3"/>
  <c r="P451" i="3"/>
  <c r="M451" i="3"/>
  <c r="N453" i="3"/>
  <c r="O452" i="3"/>
  <c r="K452" i="3"/>
  <c r="M452" i="3" s="1"/>
  <c r="R451" i="3" l="1"/>
  <c r="S451" i="3"/>
  <c r="T451" i="3"/>
  <c r="Q452" i="3"/>
  <c r="P452" i="3"/>
  <c r="K453" i="3"/>
  <c r="M453" i="3" s="1"/>
  <c r="N454" i="3"/>
  <c r="O453" i="3"/>
  <c r="L452" i="3"/>
  <c r="R452" i="3" l="1"/>
  <c r="T452" i="3"/>
  <c r="S452" i="3"/>
  <c r="Q453" i="3"/>
  <c r="P453" i="3"/>
  <c r="L453" i="3"/>
  <c r="N455" i="3"/>
  <c r="O454" i="3"/>
  <c r="K454" i="3"/>
  <c r="L454" i="3" s="1"/>
  <c r="R453" i="3" l="1"/>
  <c r="T453" i="3"/>
  <c r="S453" i="3"/>
  <c r="M454" i="3"/>
  <c r="K455" i="3"/>
  <c r="L455" i="3" s="1"/>
  <c r="N456" i="3"/>
  <c r="O455" i="3"/>
  <c r="Q454" i="3"/>
  <c r="P454" i="3"/>
  <c r="R454" i="3" l="1"/>
  <c r="T454" i="3"/>
  <c r="S454" i="3"/>
  <c r="Q455" i="3"/>
  <c r="P455" i="3"/>
  <c r="K456" i="3"/>
  <c r="M456" i="3" s="1"/>
  <c r="N457" i="3"/>
  <c r="O456" i="3"/>
  <c r="M455" i="3"/>
  <c r="R455" i="3" l="1"/>
  <c r="T455" i="3"/>
  <c r="S455" i="3"/>
  <c r="L456" i="3"/>
  <c r="Q456" i="3"/>
  <c r="P456" i="3"/>
  <c r="N458" i="3"/>
  <c r="O457" i="3"/>
  <c r="K457" i="3"/>
  <c r="M457" i="3" s="1"/>
  <c r="R456" i="3" l="1"/>
  <c r="T456" i="3"/>
  <c r="S456" i="3"/>
  <c r="K458" i="3"/>
  <c r="M458" i="3" s="1"/>
  <c r="N459" i="3"/>
  <c r="O458" i="3"/>
  <c r="L457" i="3"/>
  <c r="Q457" i="3"/>
  <c r="P457" i="3"/>
  <c r="R457" i="3" l="1"/>
  <c r="T457" i="3"/>
  <c r="S457" i="3"/>
  <c r="K459" i="3"/>
  <c r="L459" i="3" s="1"/>
  <c r="Q458" i="3"/>
  <c r="P458" i="3"/>
  <c r="L458" i="3"/>
  <c r="N460" i="3"/>
  <c r="O459" i="3"/>
  <c r="R458" i="3" l="1"/>
  <c r="T458" i="3"/>
  <c r="S458" i="3"/>
  <c r="M459" i="3"/>
  <c r="N461" i="3"/>
  <c r="O460" i="3"/>
  <c r="Q459" i="3"/>
  <c r="P459" i="3"/>
  <c r="K460" i="3"/>
  <c r="M460" i="3" s="1"/>
  <c r="R459" i="3" l="1"/>
  <c r="S459" i="3"/>
  <c r="T459" i="3"/>
  <c r="K461" i="3"/>
  <c r="M461" i="3" s="1"/>
  <c r="L460" i="3"/>
  <c r="Q460" i="3"/>
  <c r="P460" i="3"/>
  <c r="N462" i="3"/>
  <c r="O461" i="3"/>
  <c r="R460" i="3" l="1"/>
  <c r="T460" i="3"/>
  <c r="S460" i="3"/>
  <c r="N463" i="3"/>
  <c r="O462" i="3"/>
  <c r="K462" i="3"/>
  <c r="L462" i="3" s="1"/>
  <c r="Q461" i="3"/>
  <c r="P461" i="3"/>
  <c r="L461" i="3"/>
  <c r="R461" i="3" l="1"/>
  <c r="T461" i="3"/>
  <c r="S461" i="3"/>
  <c r="M462" i="3"/>
  <c r="Q462" i="3"/>
  <c r="P462" i="3"/>
  <c r="K463" i="3"/>
  <c r="M463" i="3" s="1"/>
  <c r="N464" i="3"/>
  <c r="O463" i="3"/>
  <c r="R462" i="3" l="1"/>
  <c r="T462" i="3"/>
  <c r="S462" i="3"/>
  <c r="L463" i="3"/>
  <c r="Q463" i="3"/>
  <c r="P463" i="3"/>
  <c r="K464" i="3"/>
  <c r="L464" i="3" s="1"/>
  <c r="N465" i="3"/>
  <c r="O464" i="3"/>
  <c r="R463" i="3" l="1"/>
  <c r="T463" i="3"/>
  <c r="S463" i="3"/>
  <c r="M464" i="3"/>
  <c r="N466" i="3"/>
  <c r="O465" i="3"/>
  <c r="K465" i="3"/>
  <c r="M465" i="3" s="1"/>
  <c r="Q464" i="3"/>
  <c r="P464" i="3"/>
  <c r="R464" i="3" l="1"/>
  <c r="T464" i="3"/>
  <c r="S464" i="3"/>
  <c r="Q465" i="3"/>
  <c r="P465" i="3"/>
  <c r="L465" i="3"/>
  <c r="K466" i="3"/>
  <c r="M466" i="3" s="1"/>
  <c r="N467" i="3"/>
  <c r="O466" i="3"/>
  <c r="R465" i="3" l="1"/>
  <c r="T465" i="3"/>
  <c r="S465" i="3"/>
  <c r="Q466" i="3"/>
  <c r="P466" i="3"/>
  <c r="L466" i="3"/>
  <c r="N468" i="3"/>
  <c r="O467" i="3"/>
  <c r="K467" i="3"/>
  <c r="L467" i="3" s="1"/>
  <c r="R466" i="3" l="1"/>
  <c r="T466" i="3"/>
  <c r="S466" i="3"/>
  <c r="N469" i="3"/>
  <c r="O468" i="3"/>
  <c r="K468" i="3"/>
  <c r="M468" i="3" s="1"/>
  <c r="M467" i="3"/>
  <c r="Q467" i="3"/>
  <c r="P467" i="3"/>
  <c r="R467" i="3" l="1"/>
  <c r="S467" i="3"/>
  <c r="T467" i="3"/>
  <c r="L468" i="3"/>
  <c r="Q468" i="3"/>
  <c r="P468" i="3"/>
  <c r="K469" i="3"/>
  <c r="M469" i="3" s="1"/>
  <c r="N470" i="3"/>
  <c r="O469" i="3"/>
  <c r="R468" i="3" l="1"/>
  <c r="T468" i="3"/>
  <c r="S468" i="3"/>
  <c r="K470" i="3"/>
  <c r="M470" i="3" s="1"/>
  <c r="Q469" i="3"/>
  <c r="P469" i="3"/>
  <c r="L469" i="3"/>
  <c r="N471" i="3"/>
  <c r="O470" i="3"/>
  <c r="R469" i="3" l="1"/>
  <c r="T469" i="3"/>
  <c r="S469" i="3"/>
  <c r="K471" i="3"/>
  <c r="M471" i="3" s="1"/>
  <c r="O471" i="3"/>
  <c r="N472" i="3"/>
  <c r="L470" i="3"/>
  <c r="Q470" i="3"/>
  <c r="P470" i="3"/>
  <c r="R470" i="3" l="1"/>
  <c r="T470" i="3"/>
  <c r="S470" i="3"/>
  <c r="N473" i="3"/>
  <c r="O472" i="3"/>
  <c r="L471" i="3"/>
  <c r="K472" i="3"/>
  <c r="M472" i="3" s="1"/>
  <c r="Q471" i="3"/>
  <c r="P471" i="3"/>
  <c r="R471" i="3" l="1"/>
  <c r="T471" i="3"/>
  <c r="S471" i="3"/>
  <c r="K473" i="3"/>
  <c r="M473" i="3" s="1"/>
  <c r="L472" i="3"/>
  <c r="Q472" i="3"/>
  <c r="P472" i="3"/>
  <c r="O473" i="3"/>
  <c r="N474" i="3"/>
  <c r="R472" i="3" l="1"/>
  <c r="T472" i="3"/>
  <c r="S472" i="3"/>
  <c r="Q473" i="3"/>
  <c r="P473" i="3"/>
  <c r="K474" i="3"/>
  <c r="L474" i="3" s="1"/>
  <c r="N475" i="3"/>
  <c r="O474" i="3"/>
  <c r="L473" i="3"/>
  <c r="R473" i="3" l="1"/>
  <c r="T473" i="3"/>
  <c r="S473" i="3"/>
  <c r="O475" i="3"/>
  <c r="N476" i="3"/>
  <c r="M474" i="3"/>
  <c r="Q474" i="3"/>
  <c r="P474" i="3"/>
  <c r="K475" i="3"/>
  <c r="M475" i="3" s="1"/>
  <c r="R474" i="3" l="1"/>
  <c r="T474" i="3"/>
  <c r="S474" i="3"/>
  <c r="K476" i="3"/>
  <c r="M476" i="3" s="1"/>
  <c r="L475" i="3"/>
  <c r="N477" i="3"/>
  <c r="O476" i="3"/>
  <c r="Q475" i="3"/>
  <c r="P475" i="3"/>
  <c r="R475" i="3" l="1"/>
  <c r="S475" i="3"/>
  <c r="T475" i="3"/>
  <c r="K477" i="3"/>
  <c r="M477" i="3" s="1"/>
  <c r="Q476" i="3"/>
  <c r="P476" i="3"/>
  <c r="L476" i="3"/>
  <c r="O477" i="3"/>
  <c r="N478" i="3"/>
  <c r="R476" i="3" l="1"/>
  <c r="T476" i="3"/>
  <c r="S476" i="3"/>
  <c r="K478" i="3"/>
  <c r="M478" i="3" s="1"/>
  <c r="Q477" i="3"/>
  <c r="P477" i="3"/>
  <c r="L477" i="3"/>
  <c r="N479" i="3"/>
  <c r="O478" i="3"/>
  <c r="R477" i="3" l="1"/>
  <c r="T477" i="3"/>
  <c r="S477" i="3"/>
  <c r="O479" i="3"/>
  <c r="N480" i="3"/>
  <c r="K479" i="3"/>
  <c r="L479" i="3" s="1"/>
  <c r="L478" i="3"/>
  <c r="Q478" i="3"/>
  <c r="P478" i="3"/>
  <c r="R478" i="3" l="1"/>
  <c r="T478" i="3"/>
  <c r="S478" i="3"/>
  <c r="M479" i="3"/>
  <c r="N481" i="3"/>
  <c r="O480" i="3"/>
  <c r="K480" i="3"/>
  <c r="M480" i="3" s="1"/>
  <c r="Q479" i="3"/>
  <c r="P479" i="3"/>
  <c r="R479" i="3" l="1"/>
  <c r="T479" i="3"/>
  <c r="S479" i="3"/>
  <c r="K481" i="3"/>
  <c r="M481" i="3" s="1"/>
  <c r="L480" i="3"/>
  <c r="Q480" i="3"/>
  <c r="P480" i="3"/>
  <c r="O481" i="3"/>
  <c r="N482" i="3"/>
  <c r="R480" i="3" l="1"/>
  <c r="T480" i="3"/>
  <c r="S480" i="3"/>
  <c r="Q481" i="3"/>
  <c r="P481" i="3"/>
  <c r="K482" i="3"/>
  <c r="M482" i="3" s="1"/>
  <c r="N483" i="3"/>
  <c r="O482" i="3"/>
  <c r="L481" i="3"/>
  <c r="R481" i="3" l="1"/>
  <c r="T481" i="3"/>
  <c r="S481" i="3"/>
  <c r="K483" i="3"/>
  <c r="M483" i="3" s="1"/>
  <c r="Q482" i="3"/>
  <c r="P482" i="3"/>
  <c r="L482" i="3"/>
  <c r="O483" i="3"/>
  <c r="N484" i="3"/>
  <c r="R482" i="3" l="1"/>
  <c r="T482" i="3"/>
  <c r="S482" i="3"/>
  <c r="K484" i="3"/>
  <c r="M484" i="3" s="1"/>
  <c r="Q483" i="3"/>
  <c r="P483" i="3"/>
  <c r="L483" i="3"/>
  <c r="N485" i="3"/>
  <c r="O484" i="3"/>
  <c r="R483" i="3" l="1"/>
  <c r="S483" i="3"/>
  <c r="T483" i="3"/>
  <c r="N486" i="3"/>
  <c r="O485" i="3"/>
  <c r="K485" i="3"/>
  <c r="M485" i="3" s="1"/>
  <c r="L484" i="3"/>
  <c r="Q484" i="3"/>
  <c r="P484" i="3"/>
  <c r="R484" i="3" l="1"/>
  <c r="T484" i="3"/>
  <c r="S484" i="3"/>
  <c r="L485" i="3"/>
  <c r="Q485" i="3"/>
  <c r="P485" i="3"/>
  <c r="K486" i="3"/>
  <c r="M486" i="3" s="1"/>
  <c r="O486" i="3"/>
  <c r="N487" i="3"/>
  <c r="R485" i="3" l="1"/>
  <c r="T485" i="3"/>
  <c r="S485" i="3"/>
  <c r="O487" i="3"/>
  <c r="N488" i="3"/>
  <c r="L486" i="3"/>
  <c r="K487" i="3"/>
  <c r="L487" i="3" s="1"/>
  <c r="Q486" i="3"/>
  <c r="P486" i="3"/>
  <c r="R486" i="3" l="1"/>
  <c r="T486" i="3"/>
  <c r="S486" i="3"/>
  <c r="M487" i="3"/>
  <c r="O488" i="3"/>
  <c r="N489" i="3"/>
  <c r="K488" i="3"/>
  <c r="M488" i="3" s="1"/>
  <c r="Q487" i="3"/>
  <c r="P487" i="3"/>
  <c r="R487" i="3" l="1"/>
  <c r="T487" i="3"/>
  <c r="S487" i="3"/>
  <c r="K489" i="3"/>
  <c r="M489" i="3" s="1"/>
  <c r="O489" i="3"/>
  <c r="N490" i="3"/>
  <c r="L488" i="3"/>
  <c r="Q488" i="3"/>
  <c r="P488" i="3"/>
  <c r="R488" i="3" l="1"/>
  <c r="T488" i="3"/>
  <c r="S488" i="3"/>
  <c r="K490" i="3"/>
  <c r="M490" i="3" s="1"/>
  <c r="O490" i="3"/>
  <c r="N491" i="3"/>
  <c r="L489" i="3"/>
  <c r="Q489" i="3"/>
  <c r="P489" i="3"/>
  <c r="R489" i="3" l="1"/>
  <c r="T489" i="3"/>
  <c r="S489" i="3"/>
  <c r="Q490" i="3"/>
  <c r="P490" i="3"/>
  <c r="K491" i="3"/>
  <c r="L491" i="3" s="1"/>
  <c r="L490" i="3"/>
  <c r="O491" i="3"/>
  <c r="N492" i="3"/>
  <c r="R490" i="3" l="1"/>
  <c r="T490" i="3"/>
  <c r="S490" i="3"/>
  <c r="Q491" i="3"/>
  <c r="P491" i="3"/>
  <c r="M491" i="3"/>
  <c r="K492" i="3"/>
  <c r="L492" i="3" s="1"/>
  <c r="O492" i="3"/>
  <c r="N493" i="3"/>
  <c r="R491" i="3" l="1"/>
  <c r="S491" i="3"/>
  <c r="T491" i="3"/>
  <c r="Q492" i="3"/>
  <c r="P492" i="3"/>
  <c r="M492" i="3"/>
  <c r="K493" i="3"/>
  <c r="L493" i="3" s="1"/>
  <c r="O493" i="3"/>
  <c r="N494" i="3"/>
  <c r="R492" i="3" l="1"/>
  <c r="T492" i="3"/>
  <c r="S492" i="3"/>
  <c r="Q493" i="3"/>
  <c r="P493" i="3"/>
  <c r="M493" i="3"/>
  <c r="K494" i="3"/>
  <c r="L494" i="3" s="1"/>
  <c r="O494" i="3"/>
  <c r="N495" i="3"/>
  <c r="R493" i="3" l="1"/>
  <c r="T493" i="3"/>
  <c r="S493" i="3"/>
  <c r="O495" i="3"/>
  <c r="N496" i="3"/>
  <c r="Q494" i="3"/>
  <c r="P494" i="3"/>
  <c r="M494" i="3"/>
  <c r="K495" i="3"/>
  <c r="M495" i="3" s="1"/>
  <c r="R494" i="3" l="1"/>
  <c r="T494" i="3"/>
  <c r="S494" i="3"/>
  <c r="K496" i="3"/>
  <c r="L496" i="3" s="1"/>
  <c r="L495" i="3"/>
  <c r="O496" i="3"/>
  <c r="N497" i="3"/>
  <c r="Q495" i="3"/>
  <c r="P495" i="3"/>
  <c r="R495" i="3" l="1"/>
  <c r="T495" i="3"/>
  <c r="S495" i="3"/>
  <c r="O497" i="3"/>
  <c r="N498" i="3"/>
  <c r="M496" i="3"/>
  <c r="K497" i="3"/>
  <c r="L497" i="3" s="1"/>
  <c r="Q496" i="3"/>
  <c r="P496" i="3"/>
  <c r="R496" i="3" l="1"/>
  <c r="T496" i="3"/>
  <c r="S496" i="3"/>
  <c r="M497" i="3"/>
  <c r="K498" i="3"/>
  <c r="M498" i="3" s="1"/>
  <c r="O498" i="3"/>
  <c r="N499" i="3"/>
  <c r="Q497" i="3"/>
  <c r="P497" i="3"/>
  <c r="R497" i="3" l="1"/>
  <c r="T497" i="3"/>
  <c r="S497" i="3"/>
  <c r="K499" i="3"/>
  <c r="M499" i="3" s="1"/>
  <c r="L498" i="3"/>
  <c r="O499" i="3"/>
  <c r="N500" i="3"/>
  <c r="Q498" i="3"/>
  <c r="P498" i="3"/>
  <c r="R498" i="3" l="1"/>
  <c r="T498" i="3"/>
  <c r="S498" i="3"/>
  <c r="K500" i="3"/>
  <c r="M500" i="3" s="1"/>
  <c r="L499" i="3"/>
  <c r="O500" i="3"/>
  <c r="N501" i="3"/>
  <c r="Q499" i="3"/>
  <c r="P499" i="3"/>
  <c r="R499" i="3" l="1"/>
  <c r="S499" i="3"/>
  <c r="T499" i="3"/>
  <c r="L500" i="3"/>
  <c r="K501" i="3"/>
  <c r="M501" i="3" s="1"/>
  <c r="O501" i="3"/>
  <c r="N502" i="3"/>
  <c r="Q500" i="3"/>
  <c r="P500" i="3"/>
  <c r="R500" i="3" l="1"/>
  <c r="T500" i="3"/>
  <c r="S500" i="3"/>
  <c r="L501" i="3"/>
  <c r="O502" i="3"/>
  <c r="N503" i="3"/>
  <c r="Q501" i="3"/>
  <c r="P501" i="3"/>
  <c r="K502" i="3"/>
  <c r="M502" i="3" s="1"/>
  <c r="T501" i="3" l="1"/>
  <c r="R501" i="3"/>
  <c r="S501" i="3"/>
  <c r="K503" i="3"/>
  <c r="L503" i="3" s="1"/>
  <c r="L502" i="3"/>
  <c r="O503" i="3"/>
  <c r="N504" i="3"/>
  <c r="Q502" i="3"/>
  <c r="P502" i="3"/>
  <c r="R502" i="3" l="1"/>
  <c r="T502" i="3"/>
  <c r="S502" i="3"/>
  <c r="M503" i="3"/>
  <c r="K504" i="3"/>
  <c r="M504" i="3" s="1"/>
  <c r="N505" i="3"/>
  <c r="O504" i="3"/>
  <c r="Q503" i="3"/>
  <c r="P503" i="3"/>
  <c r="R503" i="3" l="1"/>
  <c r="T503" i="3"/>
  <c r="S503" i="3"/>
  <c r="K505" i="3"/>
  <c r="M505" i="3" s="1"/>
  <c r="Q504" i="3"/>
  <c r="P504" i="3"/>
  <c r="L504" i="3"/>
  <c r="N506" i="3"/>
  <c r="O505" i="3"/>
  <c r="R504" i="3" l="1"/>
  <c r="T504" i="3"/>
  <c r="S504" i="3"/>
  <c r="P505" i="3"/>
  <c r="Q505" i="3"/>
  <c r="L505" i="3"/>
  <c r="N507" i="3"/>
  <c r="O506" i="3"/>
  <c r="K506" i="3"/>
  <c r="M506" i="3" s="1"/>
  <c r="R505" i="3" l="1"/>
  <c r="T505" i="3"/>
  <c r="S505" i="3"/>
  <c r="L506" i="3"/>
  <c r="Q506" i="3"/>
  <c r="P506" i="3"/>
  <c r="N508" i="3"/>
  <c r="O507" i="3"/>
  <c r="K507" i="3"/>
  <c r="M507" i="3" s="1"/>
  <c r="R506" i="3" l="1"/>
  <c r="T506" i="3"/>
  <c r="S506" i="3"/>
  <c r="Q507" i="3"/>
  <c r="P507" i="3"/>
  <c r="K508" i="3"/>
  <c r="M508" i="3" s="1"/>
  <c r="N509" i="3"/>
  <c r="O508" i="3"/>
  <c r="L507" i="3"/>
  <c r="R507" i="3" l="1"/>
  <c r="S507" i="3"/>
  <c r="T507" i="3"/>
  <c r="Q508" i="3"/>
  <c r="P508" i="3"/>
  <c r="L508" i="3"/>
  <c r="N510" i="3"/>
  <c r="O509" i="3"/>
  <c r="K509" i="3"/>
  <c r="M509" i="3" s="1"/>
  <c r="T508" i="3" l="1"/>
  <c r="R508" i="3"/>
  <c r="S508" i="3"/>
  <c r="K510" i="3"/>
  <c r="M510" i="3" s="1"/>
  <c r="N511" i="3"/>
  <c r="O510" i="3"/>
  <c r="L509" i="3"/>
  <c r="P509" i="3"/>
  <c r="Q509" i="3"/>
  <c r="R509" i="3" l="1"/>
  <c r="T509" i="3"/>
  <c r="S509" i="3"/>
  <c r="L510" i="3"/>
  <c r="Q510" i="3"/>
  <c r="P510" i="3"/>
  <c r="N512" i="3"/>
  <c r="O511" i="3"/>
  <c r="K511" i="3"/>
  <c r="M511" i="3" s="1"/>
  <c r="R510" i="3" l="1"/>
  <c r="T510" i="3"/>
  <c r="S510" i="3"/>
  <c r="K512" i="3"/>
  <c r="M512" i="3" s="1"/>
  <c r="Q511" i="3"/>
  <c r="P511" i="3"/>
  <c r="N513" i="3"/>
  <c r="O512" i="3"/>
  <c r="L511" i="3"/>
  <c r="R511" i="3" l="1"/>
  <c r="T511" i="3"/>
  <c r="S511" i="3"/>
  <c r="N514" i="3"/>
  <c r="O513" i="3"/>
  <c r="K513" i="3"/>
  <c r="L513" i="3" s="1"/>
  <c r="Q512" i="3"/>
  <c r="P512" i="3"/>
  <c r="L512" i="3"/>
  <c r="R512" i="3" l="1"/>
  <c r="T512" i="3"/>
  <c r="S512" i="3"/>
  <c r="M513" i="3"/>
  <c r="P513" i="3"/>
  <c r="Q513" i="3"/>
  <c r="K514" i="3"/>
  <c r="M514" i="3" s="1"/>
  <c r="N515" i="3"/>
  <c r="O514" i="3"/>
  <c r="R513" i="3" l="1"/>
  <c r="T513" i="3"/>
  <c r="S513" i="3"/>
  <c r="Q514" i="3"/>
  <c r="P514" i="3"/>
  <c r="K515" i="3"/>
  <c r="M515" i="3" s="1"/>
  <c r="O515" i="3"/>
  <c r="N516" i="3"/>
  <c r="L514" i="3"/>
  <c r="R514" i="3" l="1"/>
  <c r="T514" i="3"/>
  <c r="S514" i="3"/>
  <c r="K516" i="3"/>
  <c r="M516" i="3" s="1"/>
  <c r="N517" i="3"/>
  <c r="O516" i="3"/>
  <c r="L515" i="3"/>
  <c r="Q515" i="3"/>
  <c r="P515" i="3"/>
  <c r="R515" i="3" l="1"/>
  <c r="S515" i="3"/>
  <c r="T515" i="3"/>
  <c r="K517" i="3"/>
  <c r="M517" i="3" s="1"/>
  <c r="Q516" i="3"/>
  <c r="P516" i="3"/>
  <c r="L516" i="3"/>
  <c r="N518" i="3"/>
  <c r="O517" i="3"/>
  <c r="R516" i="3" l="1"/>
  <c r="T516" i="3"/>
  <c r="S516" i="3"/>
  <c r="K518" i="3"/>
  <c r="M518" i="3" s="1"/>
  <c r="P517" i="3"/>
  <c r="Q517" i="3"/>
  <c r="L517" i="3"/>
  <c r="N519" i="3"/>
  <c r="O518" i="3"/>
  <c r="R517" i="3" l="1"/>
  <c r="T517" i="3"/>
  <c r="S517" i="3"/>
  <c r="Q518" i="3"/>
  <c r="P518" i="3"/>
  <c r="L518" i="3"/>
  <c r="N520" i="3"/>
  <c r="O519" i="3"/>
  <c r="K519" i="3"/>
  <c r="M519" i="3" s="1"/>
  <c r="R518" i="3" l="1"/>
  <c r="T518" i="3"/>
  <c r="S518" i="3"/>
  <c r="K520" i="3"/>
  <c r="M520" i="3" s="1"/>
  <c r="N521" i="3"/>
  <c r="O520" i="3"/>
  <c r="L519" i="3"/>
  <c r="Q519" i="3"/>
  <c r="P519" i="3"/>
  <c r="R519" i="3" l="1"/>
  <c r="T519" i="3"/>
  <c r="S519" i="3"/>
  <c r="Q520" i="3"/>
  <c r="P520" i="3"/>
  <c r="L520" i="3"/>
  <c r="K521" i="3"/>
  <c r="L521" i="3" s="1"/>
  <c r="N522" i="3"/>
  <c r="O521" i="3"/>
  <c r="R520" i="3" l="1"/>
  <c r="T520" i="3"/>
  <c r="S520" i="3"/>
  <c r="M521" i="3"/>
  <c r="P521" i="3"/>
  <c r="Q521" i="3"/>
  <c r="K522" i="3"/>
  <c r="M522" i="3" s="1"/>
  <c r="N523" i="3"/>
  <c r="O522" i="3"/>
  <c r="R521" i="3" l="1"/>
  <c r="T521" i="3"/>
  <c r="S521" i="3"/>
  <c r="Q522" i="3"/>
  <c r="P522" i="3"/>
  <c r="N524" i="3"/>
  <c r="O523" i="3"/>
  <c r="K523" i="3"/>
  <c r="L523" i="3" s="1"/>
  <c r="L522" i="3"/>
  <c r="R522" i="3" l="1"/>
  <c r="T522" i="3"/>
  <c r="S522" i="3"/>
  <c r="M523" i="3"/>
  <c r="Q523" i="3"/>
  <c r="P523" i="3"/>
  <c r="K524" i="3"/>
  <c r="L524" i="3" s="1"/>
  <c r="N525" i="3"/>
  <c r="O524" i="3"/>
  <c r="R523" i="3" l="1"/>
  <c r="S523" i="3"/>
  <c r="T523" i="3"/>
  <c r="N526" i="3"/>
  <c r="O525" i="3"/>
  <c r="M524" i="3"/>
  <c r="K525" i="3"/>
  <c r="M525" i="3" s="1"/>
  <c r="Q524" i="3"/>
  <c r="P524" i="3"/>
  <c r="R524" i="3" l="1"/>
  <c r="T524" i="3"/>
  <c r="S524" i="3"/>
  <c r="K526" i="3"/>
  <c r="M526" i="3" s="1"/>
  <c r="L525" i="3"/>
  <c r="P525" i="3"/>
  <c r="Q525" i="3"/>
  <c r="N527" i="3"/>
  <c r="O526" i="3"/>
  <c r="R525" i="3" l="1"/>
  <c r="T525" i="3"/>
  <c r="S525" i="3"/>
  <c r="Q526" i="3"/>
  <c r="P526" i="3"/>
  <c r="L526" i="3"/>
  <c r="N528" i="3"/>
  <c r="O527" i="3"/>
  <c r="K527" i="3"/>
  <c r="M527" i="3" s="1"/>
  <c r="R526" i="3" l="1"/>
  <c r="T526" i="3"/>
  <c r="S526" i="3"/>
  <c r="K528" i="3"/>
  <c r="M528" i="3" s="1"/>
  <c r="N529" i="3"/>
  <c r="O528" i="3"/>
  <c r="Q527" i="3"/>
  <c r="P527" i="3"/>
  <c r="L527" i="3"/>
  <c r="R527" i="3" l="1"/>
  <c r="T527" i="3"/>
  <c r="S527" i="3"/>
  <c r="K529" i="3"/>
  <c r="M529" i="3" s="1"/>
  <c r="Q528" i="3"/>
  <c r="P528" i="3"/>
  <c r="L528" i="3"/>
  <c r="N530" i="3"/>
  <c r="O529" i="3"/>
  <c r="R528" i="3" l="1"/>
  <c r="T528" i="3"/>
  <c r="S528" i="3"/>
  <c r="P529" i="3"/>
  <c r="Q529" i="3"/>
  <c r="L529" i="3"/>
  <c r="N531" i="3"/>
  <c r="O530" i="3"/>
  <c r="K530" i="3"/>
  <c r="M530" i="3" s="1"/>
  <c r="R529" i="3" l="1"/>
  <c r="T529" i="3"/>
  <c r="S529" i="3"/>
  <c r="K531" i="3"/>
  <c r="M531" i="3" s="1"/>
  <c r="L530" i="3"/>
  <c r="Q530" i="3"/>
  <c r="P530" i="3"/>
  <c r="O531" i="3"/>
  <c r="N532" i="3"/>
  <c r="R530" i="3" l="1"/>
  <c r="T530" i="3"/>
  <c r="S530" i="3"/>
  <c r="K532" i="3"/>
  <c r="M532" i="3" s="1"/>
  <c r="Q531" i="3"/>
  <c r="P531" i="3"/>
  <c r="L531" i="3"/>
  <c r="N533" i="3"/>
  <c r="O532" i="3"/>
  <c r="R531" i="3" l="1"/>
  <c r="S531" i="3"/>
  <c r="T531" i="3"/>
  <c r="K533" i="3"/>
  <c r="L533" i="3" s="1"/>
  <c r="Q532" i="3"/>
  <c r="P532" i="3"/>
  <c r="N534" i="3"/>
  <c r="O533" i="3"/>
  <c r="L532" i="3"/>
  <c r="R532" i="3" l="1"/>
  <c r="T532" i="3"/>
  <c r="S532" i="3"/>
  <c r="M533" i="3"/>
  <c r="P533" i="3"/>
  <c r="Q533" i="3"/>
  <c r="K534" i="3"/>
  <c r="M534" i="3" s="1"/>
  <c r="N535" i="3"/>
  <c r="O534" i="3"/>
  <c r="R533" i="3" l="1"/>
  <c r="T533" i="3"/>
  <c r="S533" i="3"/>
  <c r="K535" i="3"/>
  <c r="M535" i="3" s="1"/>
  <c r="Q534" i="3"/>
  <c r="P534" i="3"/>
  <c r="N536" i="3"/>
  <c r="O535" i="3"/>
  <c r="L534" i="3"/>
  <c r="R534" i="3" l="1"/>
  <c r="T534" i="3"/>
  <c r="S534" i="3"/>
  <c r="K536" i="3"/>
  <c r="M536" i="3" s="1"/>
  <c r="Q535" i="3"/>
  <c r="P535" i="3"/>
  <c r="N537" i="3"/>
  <c r="O536" i="3"/>
  <c r="L535" i="3"/>
  <c r="R535" i="3" l="1"/>
  <c r="T535" i="3"/>
  <c r="S535" i="3"/>
  <c r="Q536" i="3"/>
  <c r="P536" i="3"/>
  <c r="N538" i="3"/>
  <c r="O537" i="3"/>
  <c r="K537" i="3"/>
  <c r="L537" i="3" s="1"/>
  <c r="L536" i="3"/>
  <c r="R536" i="3" l="1"/>
  <c r="T536" i="3"/>
  <c r="S536" i="3"/>
  <c r="P537" i="3"/>
  <c r="Q537" i="3"/>
  <c r="N539" i="3"/>
  <c r="O538" i="3"/>
  <c r="K538" i="3"/>
  <c r="M538" i="3" s="1"/>
  <c r="M537" i="3"/>
  <c r="R537" i="3" l="1"/>
  <c r="T537" i="3"/>
  <c r="S537" i="3"/>
  <c r="Q538" i="3"/>
  <c r="P538" i="3"/>
  <c r="L538" i="3"/>
  <c r="N540" i="3"/>
  <c r="O539" i="3"/>
  <c r="K539" i="3"/>
  <c r="M539" i="3" s="1"/>
  <c r="R538" i="3" l="1"/>
  <c r="T538" i="3"/>
  <c r="S538" i="3"/>
  <c r="K540" i="3"/>
  <c r="M540" i="3" s="1"/>
  <c r="N541" i="3"/>
  <c r="O540" i="3"/>
  <c r="L539" i="3"/>
  <c r="Q539" i="3"/>
  <c r="P539" i="3"/>
  <c r="R539" i="3" l="1"/>
  <c r="S539" i="3"/>
  <c r="T539" i="3"/>
  <c r="K541" i="3"/>
  <c r="L541" i="3" s="1"/>
  <c r="Q540" i="3"/>
  <c r="P540" i="3"/>
  <c r="L540" i="3"/>
  <c r="N542" i="3"/>
  <c r="O541" i="3"/>
  <c r="R540" i="3" l="1"/>
  <c r="T540" i="3"/>
  <c r="S540" i="3"/>
  <c r="P541" i="3"/>
  <c r="Q541" i="3"/>
  <c r="M541" i="3"/>
  <c r="O542" i="3"/>
  <c r="N543" i="3"/>
  <c r="K542" i="3"/>
  <c r="L542" i="3" s="1"/>
  <c r="R541" i="3" l="1"/>
  <c r="T541" i="3"/>
  <c r="S541" i="3"/>
  <c r="M542" i="3"/>
  <c r="K543" i="3"/>
  <c r="L543" i="3" s="1"/>
  <c r="Q542" i="3"/>
  <c r="P542" i="3"/>
  <c r="N544" i="3"/>
  <c r="O543" i="3"/>
  <c r="R542" i="3" l="1"/>
  <c r="T542" i="3"/>
  <c r="S542" i="3"/>
  <c r="M543" i="3"/>
  <c r="N545" i="3"/>
  <c r="O544" i="3"/>
  <c r="K544" i="3"/>
  <c r="M544" i="3" s="1"/>
  <c r="P543" i="3"/>
  <c r="Q543" i="3"/>
  <c r="R543" i="3" l="1"/>
  <c r="T543" i="3"/>
  <c r="S543" i="3"/>
  <c r="K545" i="3"/>
  <c r="M545" i="3" s="1"/>
  <c r="Q544" i="3"/>
  <c r="P544" i="3"/>
  <c r="L544" i="3"/>
  <c r="O545" i="3"/>
  <c r="N546" i="3"/>
  <c r="R544" i="3" l="1"/>
  <c r="T544" i="3"/>
  <c r="S544" i="3"/>
  <c r="L545" i="3"/>
  <c r="Q545" i="3"/>
  <c r="P545" i="3"/>
  <c r="K546" i="3"/>
  <c r="M546" i="3" s="1"/>
  <c r="N547" i="3"/>
  <c r="O546" i="3"/>
  <c r="R545" i="3" l="1"/>
  <c r="T545" i="3"/>
  <c r="S545" i="3"/>
  <c r="L546" i="3"/>
  <c r="P546" i="3"/>
  <c r="Q546" i="3"/>
  <c r="N548" i="3"/>
  <c r="O547" i="3"/>
  <c r="K547" i="3"/>
  <c r="L547" i="3" s="1"/>
  <c r="R546" i="3" l="1"/>
  <c r="T546" i="3"/>
  <c r="S546" i="3"/>
  <c r="M547" i="3"/>
  <c r="N549" i="3"/>
  <c r="O548" i="3"/>
  <c r="K548" i="3"/>
  <c r="M548" i="3" s="1"/>
  <c r="Q547" i="3"/>
  <c r="P547" i="3"/>
  <c r="R547" i="3" l="1"/>
  <c r="S547" i="3"/>
  <c r="T547" i="3"/>
  <c r="L548" i="3"/>
  <c r="Q548" i="3"/>
  <c r="P548" i="3"/>
  <c r="N550" i="3"/>
  <c r="O549" i="3"/>
  <c r="K549" i="3"/>
  <c r="M549" i="3" s="1"/>
  <c r="R548" i="3" l="1"/>
  <c r="T548" i="3"/>
  <c r="S548" i="3"/>
  <c r="L549" i="3"/>
  <c r="O550" i="3"/>
  <c r="N551" i="3"/>
  <c r="K550" i="3"/>
  <c r="M550" i="3" s="1"/>
  <c r="Q549" i="3"/>
  <c r="P549" i="3"/>
  <c r="R549" i="3" l="1"/>
  <c r="T549" i="3"/>
  <c r="S549" i="3"/>
  <c r="K551" i="3"/>
  <c r="M551" i="3" s="1"/>
  <c r="L550" i="3"/>
  <c r="N552" i="3"/>
  <c r="O551" i="3"/>
  <c r="P550" i="3"/>
  <c r="Q550" i="3"/>
  <c r="R550" i="3" l="1"/>
  <c r="T550" i="3"/>
  <c r="S550" i="3"/>
  <c r="L551" i="3"/>
  <c r="Q551" i="3"/>
  <c r="P551" i="3"/>
  <c r="O552" i="3"/>
  <c r="N553" i="3"/>
  <c r="K552" i="3"/>
  <c r="L552" i="3" s="1"/>
  <c r="R551" i="3" l="1"/>
  <c r="T551" i="3"/>
  <c r="S551" i="3"/>
  <c r="N554" i="3"/>
  <c r="O553" i="3"/>
  <c r="M552" i="3"/>
  <c r="P552" i="3"/>
  <c r="Q552" i="3"/>
  <c r="K553" i="3"/>
  <c r="M553" i="3" s="1"/>
  <c r="R552" i="3" l="1"/>
  <c r="T552" i="3"/>
  <c r="S552" i="3"/>
  <c r="L553" i="3"/>
  <c r="Q553" i="3"/>
  <c r="P553" i="3"/>
  <c r="K554" i="3"/>
  <c r="M554" i="3" s="1"/>
  <c r="N555" i="3"/>
  <c r="O554" i="3"/>
  <c r="R553" i="3" l="1"/>
  <c r="T553" i="3"/>
  <c r="S553" i="3"/>
  <c r="N556" i="3"/>
  <c r="O555" i="3"/>
  <c r="P554" i="3"/>
  <c r="Q554" i="3"/>
  <c r="L554" i="3"/>
  <c r="K555" i="3"/>
  <c r="M555" i="3" s="1"/>
  <c r="R554" i="3" l="1"/>
  <c r="T554" i="3"/>
  <c r="S554" i="3"/>
  <c r="L555" i="3"/>
  <c r="Q555" i="3"/>
  <c r="P555" i="3"/>
  <c r="K556" i="3"/>
  <c r="L556" i="3" s="1"/>
  <c r="O556" i="3"/>
  <c r="N557" i="3"/>
  <c r="R555" i="3" l="1"/>
  <c r="S555" i="3"/>
  <c r="T555" i="3"/>
  <c r="Q556" i="3"/>
  <c r="P556" i="3"/>
  <c r="K557" i="3"/>
  <c r="L557" i="3" s="1"/>
  <c r="O557" i="3"/>
  <c r="N558" i="3"/>
  <c r="M556" i="3"/>
  <c r="R556" i="3" l="1"/>
  <c r="T556" i="3"/>
  <c r="S556" i="3"/>
  <c r="Q557" i="3"/>
  <c r="P557" i="3"/>
  <c r="M557" i="3"/>
  <c r="N559" i="3"/>
  <c r="O558" i="3"/>
  <c r="K558" i="3"/>
  <c r="L558" i="3" s="1"/>
  <c r="R557" i="3" l="1"/>
  <c r="T557" i="3"/>
  <c r="S557" i="3"/>
  <c r="N560" i="3"/>
  <c r="O559" i="3"/>
  <c r="K559" i="3"/>
  <c r="M559" i="3" s="1"/>
  <c r="M558" i="3"/>
  <c r="P558" i="3"/>
  <c r="Q558" i="3"/>
  <c r="R558" i="3" l="1"/>
  <c r="T558" i="3"/>
  <c r="S558" i="3"/>
  <c r="K560" i="3"/>
  <c r="M560" i="3" s="1"/>
  <c r="L559" i="3"/>
  <c r="P559" i="3"/>
  <c r="Q559" i="3"/>
  <c r="N561" i="3"/>
  <c r="O560" i="3"/>
  <c r="R559" i="3" l="1"/>
  <c r="T559" i="3"/>
  <c r="S559" i="3"/>
  <c r="Q560" i="3"/>
  <c r="P560" i="3"/>
  <c r="L560" i="3"/>
  <c r="O561" i="3"/>
  <c r="N562" i="3"/>
  <c r="K561" i="3"/>
  <c r="M561" i="3" s="1"/>
  <c r="R560" i="3" l="1"/>
  <c r="T560" i="3"/>
  <c r="S560" i="3"/>
  <c r="L561" i="3"/>
  <c r="Q561" i="3"/>
  <c r="P561" i="3"/>
  <c r="N563" i="3"/>
  <c r="O562" i="3"/>
  <c r="K562" i="3"/>
  <c r="M562" i="3" s="1"/>
  <c r="R561" i="3" l="1"/>
  <c r="T561" i="3"/>
  <c r="S561" i="3"/>
  <c r="K563" i="3"/>
  <c r="M563" i="3" s="1"/>
  <c r="N564" i="3"/>
  <c r="O563" i="3"/>
  <c r="L562" i="3"/>
  <c r="P562" i="3"/>
  <c r="Q562" i="3"/>
  <c r="R562" i="3" l="1"/>
  <c r="T562" i="3"/>
  <c r="S562" i="3"/>
  <c r="L563" i="3"/>
  <c r="Q563" i="3"/>
  <c r="P563" i="3"/>
  <c r="N565" i="3"/>
  <c r="O564" i="3"/>
  <c r="K564" i="3"/>
  <c r="L564" i="3" s="1"/>
  <c r="R563" i="3" l="1"/>
  <c r="S563" i="3"/>
  <c r="T563" i="3"/>
  <c r="K565" i="3"/>
  <c r="M565" i="3" s="1"/>
  <c r="N566" i="3"/>
  <c r="O565" i="3"/>
  <c r="M564" i="3"/>
  <c r="Q564" i="3"/>
  <c r="P564" i="3"/>
  <c r="R564" i="3" l="1"/>
  <c r="T564" i="3"/>
  <c r="S564" i="3"/>
  <c r="L565" i="3"/>
  <c r="Q565" i="3"/>
  <c r="P565" i="3"/>
  <c r="K566" i="3"/>
  <c r="M566" i="3" s="1"/>
  <c r="O566" i="3"/>
  <c r="N567" i="3"/>
  <c r="R565" i="3" l="1"/>
  <c r="T565" i="3"/>
  <c r="S565" i="3"/>
  <c r="N568" i="3"/>
  <c r="O567" i="3"/>
  <c r="P566" i="3"/>
  <c r="Q566" i="3"/>
  <c r="L566" i="3"/>
  <c r="K567" i="3"/>
  <c r="L567" i="3" s="1"/>
  <c r="R566" i="3" l="1"/>
  <c r="T566" i="3"/>
  <c r="S566" i="3"/>
  <c r="K568" i="3"/>
  <c r="M568" i="3" s="1"/>
  <c r="Q567" i="3"/>
  <c r="P567" i="3"/>
  <c r="M567" i="3"/>
  <c r="O568" i="3"/>
  <c r="N569" i="3"/>
  <c r="R567" i="3" l="1"/>
  <c r="T567" i="3"/>
  <c r="S567" i="3"/>
  <c r="L568" i="3"/>
  <c r="N570" i="3"/>
  <c r="O569" i="3"/>
  <c r="P568" i="3"/>
  <c r="Q568" i="3"/>
  <c r="K569" i="3"/>
  <c r="M569" i="3" s="1"/>
  <c r="R568" i="3" l="1"/>
  <c r="T568" i="3"/>
  <c r="S568" i="3"/>
  <c r="K570" i="3"/>
  <c r="L570" i="3" s="1"/>
  <c r="Q569" i="3"/>
  <c r="P569" i="3"/>
  <c r="L569" i="3"/>
  <c r="O570" i="3"/>
  <c r="N571" i="3"/>
  <c r="R569" i="3" l="1"/>
  <c r="T569" i="3"/>
  <c r="S569" i="3"/>
  <c r="M570" i="3"/>
  <c r="N572" i="3"/>
  <c r="O571" i="3"/>
  <c r="P570" i="3"/>
  <c r="Q570" i="3"/>
  <c r="K571" i="3"/>
  <c r="L571" i="3" s="1"/>
  <c r="R570" i="3" l="1"/>
  <c r="T570" i="3"/>
  <c r="S570" i="3"/>
  <c r="Q571" i="3"/>
  <c r="P571" i="3"/>
  <c r="K572" i="3"/>
  <c r="L572" i="3" s="1"/>
  <c r="N573" i="3"/>
  <c r="O572" i="3"/>
  <c r="M571" i="3"/>
  <c r="R571" i="3" l="1"/>
  <c r="S571" i="3"/>
  <c r="T571" i="3"/>
  <c r="K573" i="3"/>
  <c r="M573" i="3" s="1"/>
  <c r="P572" i="3"/>
  <c r="Q572" i="3"/>
  <c r="M572" i="3"/>
  <c r="N574" i="3"/>
  <c r="O573" i="3"/>
  <c r="R572" i="3" l="1"/>
  <c r="T572" i="3"/>
  <c r="S572" i="3"/>
  <c r="O574" i="3"/>
  <c r="N575" i="3"/>
  <c r="L573" i="3"/>
  <c r="K574" i="3"/>
  <c r="M574" i="3" s="1"/>
  <c r="Q573" i="3"/>
  <c r="P573" i="3"/>
  <c r="R573" i="3" l="1"/>
  <c r="T573" i="3"/>
  <c r="S573" i="3"/>
  <c r="L574" i="3"/>
  <c r="K575" i="3"/>
  <c r="M575" i="3" s="1"/>
  <c r="N576" i="3"/>
  <c r="O575" i="3"/>
  <c r="P574" i="3"/>
  <c r="Q574" i="3"/>
  <c r="R574" i="3" l="1"/>
  <c r="T574" i="3"/>
  <c r="S574" i="3"/>
  <c r="L575" i="3"/>
  <c r="Q575" i="3"/>
  <c r="P575" i="3"/>
  <c r="O576" i="3"/>
  <c r="N577" i="3"/>
  <c r="K576" i="3"/>
  <c r="L576" i="3" s="1"/>
  <c r="R575" i="3" l="1"/>
  <c r="T575" i="3"/>
  <c r="S575" i="3"/>
  <c r="M576" i="3"/>
  <c r="P576" i="3"/>
  <c r="Q576" i="3"/>
  <c r="K577" i="3"/>
  <c r="L577" i="3" s="1"/>
  <c r="N578" i="3"/>
  <c r="O577" i="3"/>
  <c r="R576" i="3" l="1"/>
  <c r="T576" i="3"/>
  <c r="S576" i="3"/>
  <c r="O578" i="3"/>
  <c r="N579" i="3"/>
  <c r="M577" i="3"/>
  <c r="Q577" i="3"/>
  <c r="P577" i="3"/>
  <c r="K578" i="3"/>
  <c r="L578" i="3" s="1"/>
  <c r="R577" i="3" l="1"/>
  <c r="T577" i="3"/>
  <c r="S577" i="3"/>
  <c r="M578" i="3"/>
  <c r="K579" i="3"/>
  <c r="M579" i="3" s="1"/>
  <c r="N580" i="3"/>
  <c r="O579" i="3"/>
  <c r="P578" i="3"/>
  <c r="Q578" i="3"/>
  <c r="R578" i="3" l="1"/>
  <c r="T578" i="3"/>
  <c r="S578" i="3"/>
  <c r="Q579" i="3"/>
  <c r="P579" i="3"/>
  <c r="K580" i="3"/>
  <c r="L580" i="3" s="1"/>
  <c r="L579" i="3"/>
  <c r="N581" i="3"/>
  <c r="O580" i="3"/>
  <c r="R579" i="3" l="1"/>
  <c r="S579" i="3"/>
  <c r="T579" i="3"/>
  <c r="N582" i="3"/>
  <c r="O581" i="3"/>
  <c r="M580" i="3"/>
  <c r="P580" i="3"/>
  <c r="Q580" i="3"/>
  <c r="K581" i="3"/>
  <c r="M581" i="3" s="1"/>
  <c r="T580" i="3" l="1"/>
  <c r="S580" i="3"/>
  <c r="R580" i="3"/>
  <c r="L581" i="3"/>
  <c r="K582" i="3"/>
  <c r="L582" i="3" s="1"/>
  <c r="Q581" i="3"/>
  <c r="P581" i="3"/>
  <c r="O582" i="3"/>
  <c r="N583" i="3"/>
  <c r="R581" i="3" l="1"/>
  <c r="T581" i="3"/>
  <c r="S581" i="3"/>
  <c r="P582" i="3"/>
  <c r="Q582" i="3"/>
  <c r="M582" i="3"/>
  <c r="N584" i="3"/>
  <c r="O583" i="3"/>
  <c r="K583" i="3"/>
  <c r="M583" i="3" s="1"/>
  <c r="R582" i="3" l="1"/>
  <c r="T582" i="3"/>
  <c r="S582" i="3"/>
  <c r="O584" i="3"/>
  <c r="N585" i="3"/>
  <c r="L583" i="3"/>
  <c r="K584" i="3"/>
  <c r="M584" i="3" s="1"/>
  <c r="Q583" i="3"/>
  <c r="P583" i="3"/>
  <c r="R583" i="3" l="1"/>
  <c r="T583" i="3"/>
  <c r="S583" i="3"/>
  <c r="L584" i="3"/>
  <c r="K585" i="3"/>
  <c r="M585" i="3" s="1"/>
  <c r="N586" i="3"/>
  <c r="O585" i="3"/>
  <c r="P584" i="3"/>
  <c r="Q584" i="3"/>
  <c r="R584" i="3" l="1"/>
  <c r="T584" i="3"/>
  <c r="S584" i="3"/>
  <c r="L585" i="3"/>
  <c r="K586" i="3"/>
  <c r="L586" i="3" s="1"/>
  <c r="Q585" i="3"/>
  <c r="P585" i="3"/>
  <c r="O586" i="3"/>
  <c r="N587" i="3"/>
  <c r="T585" i="3" l="1"/>
  <c r="R585" i="3"/>
  <c r="S585" i="3"/>
  <c r="N588" i="3"/>
  <c r="O587" i="3"/>
  <c r="M586" i="3"/>
  <c r="P586" i="3"/>
  <c r="Q586" i="3"/>
  <c r="K587" i="3"/>
  <c r="L587" i="3" s="1"/>
  <c r="R586" i="3" l="1"/>
  <c r="T586" i="3"/>
  <c r="S586" i="3"/>
  <c r="M587" i="3"/>
  <c r="K588" i="3"/>
  <c r="M588" i="3" s="1"/>
  <c r="P587" i="3"/>
  <c r="Q587" i="3"/>
  <c r="N589" i="3"/>
  <c r="O588" i="3"/>
  <c r="R587" i="3" l="1"/>
  <c r="S587" i="3"/>
  <c r="T587" i="3"/>
  <c r="P588" i="3"/>
  <c r="Q588" i="3"/>
  <c r="L588" i="3"/>
  <c r="N590" i="3"/>
  <c r="O589" i="3"/>
  <c r="K589" i="3"/>
  <c r="L589" i="3" s="1"/>
  <c r="R588" i="3" l="1"/>
  <c r="T588" i="3"/>
  <c r="S588" i="3"/>
  <c r="N591" i="3"/>
  <c r="O590" i="3"/>
  <c r="K590" i="3"/>
  <c r="M590" i="3" s="1"/>
  <c r="M589" i="3"/>
  <c r="Q589" i="3"/>
  <c r="P589" i="3"/>
  <c r="R589" i="3" l="1"/>
  <c r="T589" i="3"/>
  <c r="S589" i="3"/>
  <c r="L590" i="3"/>
  <c r="Q590" i="3"/>
  <c r="P590" i="3"/>
  <c r="K591" i="3"/>
  <c r="M591" i="3" s="1"/>
  <c r="N592" i="3"/>
  <c r="O591" i="3"/>
  <c r="R590" i="3" l="1"/>
  <c r="T590" i="3"/>
  <c r="S590" i="3"/>
  <c r="K592" i="3"/>
  <c r="L592" i="3" s="1"/>
  <c r="N593" i="3"/>
  <c r="O592" i="3"/>
  <c r="L591" i="3"/>
  <c r="P591" i="3"/>
  <c r="Q591" i="3"/>
  <c r="R591" i="3" l="1"/>
  <c r="T591" i="3"/>
  <c r="S591" i="3"/>
  <c r="M592" i="3"/>
  <c r="P592" i="3"/>
  <c r="Q592" i="3"/>
  <c r="N594" i="3"/>
  <c r="O593" i="3"/>
  <c r="K593" i="3"/>
  <c r="M593" i="3" s="1"/>
  <c r="R592" i="3" l="1"/>
  <c r="T592" i="3"/>
  <c r="S592" i="3"/>
  <c r="Q593" i="3"/>
  <c r="P593" i="3"/>
  <c r="N595" i="3"/>
  <c r="O594" i="3"/>
  <c r="K594" i="3"/>
  <c r="L594" i="3" s="1"/>
  <c r="L593" i="3"/>
  <c r="R593" i="3" l="1"/>
  <c r="T593" i="3"/>
  <c r="S593" i="3"/>
  <c r="Q594" i="3"/>
  <c r="P594" i="3"/>
  <c r="N596" i="3"/>
  <c r="O595" i="3"/>
  <c r="K595" i="3"/>
  <c r="L595" i="3" s="1"/>
  <c r="M594" i="3"/>
  <c r="R594" i="3" l="1"/>
  <c r="T594" i="3"/>
  <c r="S594" i="3"/>
  <c r="M595" i="3"/>
  <c r="P595" i="3"/>
  <c r="Q595" i="3"/>
  <c r="N597" i="3"/>
  <c r="O596" i="3"/>
  <c r="K596" i="3"/>
  <c r="M596" i="3" s="1"/>
  <c r="R595" i="3" l="1"/>
  <c r="S595" i="3"/>
  <c r="T595" i="3"/>
  <c r="L596" i="3"/>
  <c r="K597" i="3"/>
  <c r="M597" i="3" s="1"/>
  <c r="N598" i="3"/>
  <c r="O597" i="3"/>
  <c r="P596" i="3"/>
  <c r="Q596" i="3"/>
  <c r="R596" i="3" l="1"/>
  <c r="T596" i="3"/>
  <c r="S596" i="3"/>
  <c r="L597" i="3"/>
  <c r="Q597" i="3"/>
  <c r="P597" i="3"/>
  <c r="K598" i="3"/>
  <c r="M598" i="3" s="1"/>
  <c r="N599" i="3"/>
  <c r="O598" i="3"/>
  <c r="R597" i="3" l="1"/>
  <c r="T597" i="3"/>
  <c r="S597" i="3"/>
  <c r="K599" i="3"/>
  <c r="L599" i="3" s="1"/>
  <c r="Q598" i="3"/>
  <c r="P598" i="3"/>
  <c r="L598" i="3"/>
  <c r="N600" i="3"/>
  <c r="O599" i="3"/>
  <c r="R598" i="3" l="1"/>
  <c r="T598" i="3"/>
  <c r="S598" i="3"/>
  <c r="N601" i="3"/>
  <c r="O600" i="3"/>
  <c r="M599" i="3"/>
  <c r="K600" i="3"/>
  <c r="M600" i="3" s="1"/>
  <c r="P599" i="3"/>
  <c r="Q599" i="3"/>
  <c r="R599" i="3" l="1"/>
  <c r="T599" i="3"/>
  <c r="S599" i="3"/>
  <c r="L600" i="3"/>
  <c r="P600" i="3"/>
  <c r="Q600" i="3"/>
  <c r="K601" i="3"/>
  <c r="L601" i="3" s="1"/>
  <c r="N602" i="3"/>
  <c r="O601" i="3"/>
  <c r="R600" i="3" l="1"/>
  <c r="T600" i="3"/>
  <c r="S600" i="3"/>
  <c r="Q601" i="3"/>
  <c r="P601" i="3"/>
  <c r="K602" i="3"/>
  <c r="M602" i="3" s="1"/>
  <c r="O602" i="3"/>
  <c r="N603" i="3"/>
  <c r="M601" i="3"/>
  <c r="R601" i="3" l="1"/>
  <c r="T601" i="3"/>
  <c r="S601" i="3"/>
  <c r="N604" i="3"/>
  <c r="O603" i="3"/>
  <c r="L602" i="3"/>
  <c r="Q602" i="3"/>
  <c r="P602" i="3"/>
  <c r="K603" i="3"/>
  <c r="M603" i="3" s="1"/>
  <c r="R602" i="3" l="1"/>
  <c r="T602" i="3"/>
  <c r="S602" i="3"/>
  <c r="K604" i="3"/>
  <c r="M604" i="3" s="1"/>
  <c r="L603" i="3"/>
  <c r="P603" i="3"/>
  <c r="Q603" i="3"/>
  <c r="N605" i="3"/>
  <c r="O604" i="3"/>
  <c r="R603" i="3" l="1"/>
  <c r="S603" i="3"/>
  <c r="T603" i="3"/>
  <c r="L604" i="3"/>
  <c r="P604" i="3"/>
  <c r="Q604" i="3"/>
  <c r="K605" i="3"/>
  <c r="L605" i="3" s="1"/>
  <c r="N606" i="3"/>
  <c r="O605" i="3"/>
  <c r="R604" i="3" l="1"/>
  <c r="T604" i="3"/>
  <c r="S604" i="3"/>
  <c r="Q605" i="3"/>
  <c r="P605" i="3"/>
  <c r="K606" i="3"/>
  <c r="M606" i="3" s="1"/>
  <c r="N607" i="3"/>
  <c r="O606" i="3"/>
  <c r="M605" i="3"/>
  <c r="R605" i="3" l="1"/>
  <c r="T605" i="3"/>
  <c r="S605" i="3"/>
  <c r="Q606" i="3"/>
  <c r="P606" i="3"/>
  <c r="L606" i="3"/>
  <c r="N608" i="3"/>
  <c r="O607" i="3"/>
  <c r="K607" i="3"/>
  <c r="M607" i="3" s="1"/>
  <c r="R606" i="3" l="1"/>
  <c r="T606" i="3"/>
  <c r="S606" i="3"/>
  <c r="N609" i="3"/>
  <c r="O608" i="3"/>
  <c r="K608" i="3"/>
  <c r="L608" i="3" s="1"/>
  <c r="L607" i="3"/>
  <c r="P607" i="3"/>
  <c r="Q607" i="3"/>
  <c r="R607" i="3" l="1"/>
  <c r="T607" i="3"/>
  <c r="S607" i="3"/>
  <c r="K609" i="3"/>
  <c r="M609" i="3" s="1"/>
  <c r="M608" i="3"/>
  <c r="P608" i="3"/>
  <c r="Q608" i="3"/>
  <c r="N610" i="3"/>
  <c r="O609" i="3"/>
  <c r="R608" i="3" l="1"/>
  <c r="T608" i="3"/>
  <c r="S608" i="3"/>
  <c r="Q609" i="3"/>
  <c r="P609" i="3"/>
  <c r="L609" i="3"/>
  <c r="N611" i="3"/>
  <c r="O610" i="3"/>
  <c r="K610" i="3"/>
  <c r="M610" i="3" s="1"/>
  <c r="R609" i="3" l="1"/>
  <c r="T609" i="3"/>
  <c r="S609" i="3"/>
  <c r="N612" i="3"/>
  <c r="O611" i="3"/>
  <c r="K611" i="3"/>
  <c r="L611" i="3" s="1"/>
  <c r="L610" i="3"/>
  <c r="Q610" i="3"/>
  <c r="P610" i="3"/>
  <c r="R610" i="3" l="1"/>
  <c r="T610" i="3"/>
  <c r="S610" i="3"/>
  <c r="M611" i="3"/>
  <c r="P611" i="3"/>
  <c r="Q611" i="3"/>
  <c r="K612" i="3"/>
  <c r="L612" i="3" s="1"/>
  <c r="N613" i="3"/>
  <c r="O612" i="3"/>
  <c r="R611" i="3" l="1"/>
  <c r="S611" i="3"/>
  <c r="T611" i="3"/>
  <c r="N614" i="3"/>
  <c r="O613" i="3"/>
  <c r="K613" i="3"/>
  <c r="M613" i="3" s="1"/>
  <c r="P612" i="3"/>
  <c r="Q612" i="3"/>
  <c r="M612" i="3"/>
  <c r="R612" i="3" l="1"/>
  <c r="T612" i="3"/>
  <c r="S612" i="3"/>
  <c r="L613" i="3"/>
  <c r="Q613" i="3"/>
  <c r="P613" i="3"/>
  <c r="K614" i="3"/>
  <c r="L614" i="3" s="1"/>
  <c r="N615" i="3"/>
  <c r="O614" i="3"/>
  <c r="R613" i="3" l="1"/>
  <c r="T613" i="3"/>
  <c r="S613" i="3"/>
  <c r="Q614" i="3"/>
  <c r="P614" i="3"/>
  <c r="M614" i="3"/>
  <c r="N616" i="3"/>
  <c r="O615" i="3"/>
  <c r="K615" i="3"/>
  <c r="L615" i="3" s="1"/>
  <c r="R614" i="3" l="1"/>
  <c r="T614" i="3"/>
  <c r="S614" i="3"/>
  <c r="N617" i="3"/>
  <c r="O616" i="3"/>
  <c r="M615" i="3"/>
  <c r="P615" i="3"/>
  <c r="Q615" i="3"/>
  <c r="K616" i="3"/>
  <c r="L616" i="3" s="1"/>
  <c r="R615" i="3" l="1"/>
  <c r="T615" i="3"/>
  <c r="S615" i="3"/>
  <c r="P616" i="3"/>
  <c r="Q616" i="3"/>
  <c r="K617" i="3"/>
  <c r="M617" i="3" s="1"/>
  <c r="M616" i="3"/>
  <c r="N618" i="3"/>
  <c r="O617" i="3"/>
  <c r="R616" i="3" l="1"/>
  <c r="T616" i="3"/>
  <c r="S616" i="3"/>
  <c r="L617" i="3"/>
  <c r="Q617" i="3"/>
  <c r="P617" i="3"/>
  <c r="K618" i="3"/>
  <c r="M618" i="3" s="1"/>
  <c r="O618" i="3"/>
  <c r="N619" i="3"/>
  <c r="R617" i="3" l="1"/>
  <c r="T617" i="3"/>
  <c r="S617" i="3"/>
  <c r="K619" i="3"/>
  <c r="L619" i="3" s="1"/>
  <c r="N620" i="3"/>
  <c r="O619" i="3"/>
  <c r="L618" i="3"/>
  <c r="Q618" i="3"/>
  <c r="P618" i="3"/>
  <c r="R618" i="3" l="1"/>
  <c r="T618" i="3"/>
  <c r="S618" i="3"/>
  <c r="M619" i="3"/>
  <c r="P619" i="3"/>
  <c r="Q619" i="3"/>
  <c r="K620" i="3"/>
  <c r="L620" i="3" s="1"/>
  <c r="N621" i="3"/>
  <c r="O620" i="3"/>
  <c r="R619" i="3" l="1"/>
  <c r="S619" i="3"/>
  <c r="T619" i="3"/>
  <c r="N622" i="3"/>
  <c r="O621" i="3"/>
  <c r="K621" i="3"/>
  <c r="L621" i="3" s="1"/>
  <c r="P620" i="3"/>
  <c r="Q620" i="3"/>
  <c r="M620" i="3"/>
  <c r="R620" i="3" l="1"/>
  <c r="T620" i="3"/>
  <c r="S620" i="3"/>
  <c r="K622" i="3"/>
  <c r="L622" i="3" s="1"/>
  <c r="M621" i="3"/>
  <c r="Q621" i="3"/>
  <c r="P621" i="3"/>
  <c r="N623" i="3"/>
  <c r="O622" i="3"/>
  <c r="R621" i="3" l="1"/>
  <c r="T621" i="3"/>
  <c r="S621" i="3"/>
  <c r="Q622" i="3"/>
  <c r="P622" i="3"/>
  <c r="M622" i="3"/>
  <c r="N624" i="3"/>
  <c r="O623" i="3"/>
  <c r="K623" i="3"/>
  <c r="M623" i="3" s="1"/>
  <c r="R622" i="3" l="1"/>
  <c r="T622" i="3"/>
  <c r="S622" i="3"/>
  <c r="N625" i="3"/>
  <c r="O624" i="3"/>
  <c r="K624" i="3"/>
  <c r="L624" i="3" s="1"/>
  <c r="L623" i="3"/>
  <c r="P623" i="3"/>
  <c r="Q623" i="3"/>
  <c r="R623" i="3" l="1"/>
  <c r="T623" i="3"/>
  <c r="S623" i="3"/>
  <c r="K625" i="3"/>
  <c r="M625" i="3" s="1"/>
  <c r="M624" i="3"/>
  <c r="P624" i="3"/>
  <c r="Q624" i="3"/>
  <c r="N626" i="3"/>
  <c r="O625" i="3"/>
  <c r="R624" i="3" l="1"/>
  <c r="T624" i="3"/>
  <c r="S624" i="3"/>
  <c r="Q625" i="3"/>
  <c r="P625" i="3"/>
  <c r="L625" i="3"/>
  <c r="N627" i="3"/>
  <c r="O626" i="3"/>
  <c r="K626" i="3"/>
  <c r="M626" i="3" s="1"/>
  <c r="R625" i="3" l="1"/>
  <c r="T625" i="3"/>
  <c r="S625" i="3"/>
  <c r="N628" i="3"/>
  <c r="O627" i="3"/>
  <c r="K627" i="3"/>
  <c r="M627" i="3" s="1"/>
  <c r="L626" i="3"/>
  <c r="Q626" i="3"/>
  <c r="P626" i="3"/>
  <c r="R626" i="3" l="1"/>
  <c r="T626" i="3"/>
  <c r="S626" i="3"/>
  <c r="K628" i="3"/>
  <c r="M628" i="3" s="1"/>
  <c r="L627" i="3"/>
  <c r="P627" i="3"/>
  <c r="Q627" i="3"/>
  <c r="N629" i="3"/>
  <c r="O628" i="3"/>
  <c r="R627" i="3" l="1"/>
  <c r="S627" i="3"/>
  <c r="T627" i="3"/>
  <c r="L628" i="3"/>
  <c r="P628" i="3"/>
  <c r="Q628" i="3"/>
  <c r="K629" i="3"/>
  <c r="L629" i="3" s="1"/>
  <c r="N630" i="3"/>
  <c r="O629" i="3"/>
  <c r="R628" i="3" l="1"/>
  <c r="T628" i="3"/>
  <c r="S628" i="3"/>
  <c r="Q629" i="3"/>
  <c r="P629" i="3"/>
  <c r="K630" i="3"/>
  <c r="M630" i="3" s="1"/>
  <c r="N631" i="3"/>
  <c r="O630" i="3"/>
  <c r="M629" i="3"/>
  <c r="R629" i="3" l="1"/>
  <c r="T629" i="3"/>
  <c r="S629" i="3"/>
  <c r="K631" i="3"/>
  <c r="L631" i="3" s="1"/>
  <c r="Q630" i="3"/>
  <c r="P630" i="3"/>
  <c r="L630" i="3"/>
  <c r="N632" i="3"/>
  <c r="O631" i="3"/>
  <c r="R630" i="3" l="1"/>
  <c r="T630" i="3"/>
  <c r="S630" i="3"/>
  <c r="M631" i="3"/>
  <c r="K632" i="3"/>
  <c r="M632" i="3" s="1"/>
  <c r="N633" i="3"/>
  <c r="O632" i="3"/>
  <c r="P631" i="3"/>
  <c r="Q631" i="3"/>
  <c r="R631" i="3" l="1"/>
  <c r="T631" i="3"/>
  <c r="S631" i="3"/>
  <c r="L632" i="3"/>
  <c r="P632" i="3"/>
  <c r="Q632" i="3"/>
  <c r="N634" i="3"/>
  <c r="O633" i="3"/>
  <c r="K633" i="3"/>
  <c r="L633" i="3" s="1"/>
  <c r="R632" i="3" l="1"/>
  <c r="T632" i="3"/>
  <c r="S632" i="3"/>
  <c r="M633" i="3"/>
  <c r="O634" i="3"/>
  <c r="N635" i="3"/>
  <c r="K634" i="3"/>
  <c r="M634" i="3" s="1"/>
  <c r="Q633" i="3"/>
  <c r="P633" i="3"/>
  <c r="R633" i="3" l="1"/>
  <c r="T633" i="3"/>
  <c r="S633" i="3"/>
  <c r="N636" i="3"/>
  <c r="O635" i="3"/>
  <c r="L634" i="3"/>
  <c r="K635" i="3"/>
  <c r="M635" i="3" s="1"/>
  <c r="Q634" i="3"/>
  <c r="P634" i="3"/>
  <c r="R634" i="3" l="1"/>
  <c r="T634" i="3"/>
  <c r="S634" i="3"/>
  <c r="K636" i="3"/>
  <c r="L636" i="3" s="1"/>
  <c r="L635" i="3"/>
  <c r="P635" i="3"/>
  <c r="Q635" i="3"/>
  <c r="N637" i="3"/>
  <c r="O636" i="3"/>
  <c r="R635" i="3" l="1"/>
  <c r="S635" i="3"/>
  <c r="T635" i="3"/>
  <c r="P636" i="3"/>
  <c r="Q636" i="3"/>
  <c r="M636" i="3"/>
  <c r="N638" i="3"/>
  <c r="O637" i="3"/>
  <c r="K637" i="3"/>
  <c r="M637" i="3" s="1"/>
  <c r="R636" i="3" l="1"/>
  <c r="T636" i="3"/>
  <c r="S636" i="3"/>
  <c r="N639" i="3"/>
  <c r="O638" i="3"/>
  <c r="L637" i="3"/>
  <c r="Q637" i="3"/>
  <c r="P637" i="3"/>
  <c r="K638" i="3"/>
  <c r="L638" i="3" s="1"/>
  <c r="R637" i="3" l="1"/>
  <c r="T637" i="3"/>
  <c r="S637" i="3"/>
  <c r="M638" i="3"/>
  <c r="Q638" i="3"/>
  <c r="P638" i="3"/>
  <c r="K639" i="3"/>
  <c r="M639" i="3" s="1"/>
  <c r="N640" i="3"/>
  <c r="O639" i="3"/>
  <c r="R638" i="3" l="1"/>
  <c r="T638" i="3"/>
  <c r="S638" i="3"/>
  <c r="P639" i="3"/>
  <c r="Q639" i="3"/>
  <c r="L639" i="3"/>
  <c r="N641" i="3"/>
  <c r="O640" i="3"/>
  <c r="K640" i="3"/>
  <c r="L640" i="3" s="1"/>
  <c r="R639" i="3" l="1"/>
  <c r="T639" i="3"/>
  <c r="S639" i="3"/>
  <c r="M640" i="3"/>
  <c r="N642" i="3"/>
  <c r="O641" i="3"/>
  <c r="K641" i="3"/>
  <c r="M641" i="3" s="1"/>
  <c r="P640" i="3"/>
  <c r="Q640" i="3"/>
  <c r="R640" i="3" l="1"/>
  <c r="T640" i="3"/>
  <c r="S640" i="3"/>
  <c r="L641" i="3"/>
  <c r="N643" i="3"/>
  <c r="O642" i="3"/>
  <c r="K642" i="3"/>
  <c r="M642" i="3" s="1"/>
  <c r="Q641" i="3"/>
  <c r="P641" i="3"/>
  <c r="R641" i="3" l="1"/>
  <c r="T641" i="3"/>
  <c r="S641" i="3"/>
  <c r="L642" i="3"/>
  <c r="Q642" i="3"/>
  <c r="P642" i="3"/>
  <c r="N644" i="3"/>
  <c r="O643" i="3"/>
  <c r="K643" i="3"/>
  <c r="L643" i="3" s="1"/>
  <c r="R642" i="3" l="1"/>
  <c r="T642" i="3"/>
  <c r="S642" i="3"/>
  <c r="M643" i="3"/>
  <c r="P643" i="3"/>
  <c r="Q643" i="3"/>
  <c r="N645" i="3"/>
  <c r="O644" i="3"/>
  <c r="K644" i="3"/>
  <c r="M644" i="3" s="1"/>
  <c r="R643" i="3" l="1"/>
  <c r="S643" i="3"/>
  <c r="T643" i="3"/>
  <c r="K645" i="3"/>
  <c r="L645" i="3" s="1"/>
  <c r="L644" i="3"/>
  <c r="N646" i="3"/>
  <c r="O645" i="3"/>
  <c r="P644" i="3"/>
  <c r="Q644" i="3"/>
  <c r="T644" i="3" l="1"/>
  <c r="R644" i="3"/>
  <c r="S644" i="3"/>
  <c r="Q645" i="3"/>
  <c r="P645" i="3"/>
  <c r="M645" i="3"/>
  <c r="N647" i="3"/>
  <c r="O646" i="3"/>
  <c r="K646" i="3"/>
  <c r="M646" i="3" s="1"/>
  <c r="R645" i="3" l="1"/>
  <c r="T645" i="3"/>
  <c r="S645" i="3"/>
  <c r="N648" i="3"/>
  <c r="O647" i="3"/>
  <c r="L646" i="3"/>
  <c r="K647" i="3"/>
  <c r="M647" i="3" s="1"/>
  <c r="Q646" i="3"/>
  <c r="P646" i="3"/>
  <c r="R646" i="3" l="1"/>
  <c r="T646" i="3"/>
  <c r="S646" i="3"/>
  <c r="P647" i="3"/>
  <c r="Q647" i="3"/>
  <c r="L647" i="3"/>
  <c r="K648" i="3"/>
  <c r="L648" i="3" s="1"/>
  <c r="N649" i="3"/>
  <c r="O648" i="3"/>
  <c r="R647" i="3" l="1"/>
  <c r="T647" i="3"/>
  <c r="S647" i="3"/>
  <c r="N650" i="3"/>
  <c r="O649" i="3"/>
  <c r="K649" i="3"/>
  <c r="L649" i="3" s="1"/>
  <c r="M648" i="3"/>
  <c r="P648" i="3"/>
  <c r="Q648" i="3"/>
  <c r="R648" i="3" l="1"/>
  <c r="T648" i="3"/>
  <c r="S648" i="3"/>
  <c r="K650" i="3"/>
  <c r="L650" i="3" s="1"/>
  <c r="M649" i="3"/>
  <c r="Q649" i="3"/>
  <c r="P649" i="3"/>
  <c r="O650" i="3"/>
  <c r="N651" i="3"/>
  <c r="T649" i="3" l="1"/>
  <c r="R649" i="3"/>
  <c r="S649" i="3"/>
  <c r="N652" i="3"/>
  <c r="O651" i="3"/>
  <c r="M650" i="3"/>
  <c r="Q650" i="3"/>
  <c r="P650" i="3"/>
  <c r="K651" i="3"/>
  <c r="M651" i="3" s="1"/>
  <c r="R650" i="3" l="1"/>
  <c r="T650" i="3"/>
  <c r="S650" i="3"/>
  <c r="K652" i="3"/>
  <c r="L652" i="3" s="1"/>
  <c r="L651" i="3"/>
  <c r="P651" i="3"/>
  <c r="Q651" i="3"/>
  <c r="N653" i="3"/>
  <c r="O652" i="3"/>
  <c r="R651" i="3" l="1"/>
  <c r="S651" i="3"/>
  <c r="T651" i="3"/>
  <c r="P652" i="3"/>
  <c r="Q652" i="3"/>
  <c r="K653" i="3"/>
  <c r="L653" i="3" s="1"/>
  <c r="N654" i="3"/>
  <c r="O653" i="3"/>
  <c r="M652" i="3"/>
  <c r="R652" i="3" l="1"/>
  <c r="T652" i="3"/>
  <c r="S652" i="3"/>
  <c r="Q653" i="3"/>
  <c r="P653" i="3"/>
  <c r="K654" i="3"/>
  <c r="M654" i="3" s="1"/>
  <c r="N655" i="3"/>
  <c r="O654" i="3"/>
  <c r="M653" i="3"/>
  <c r="R653" i="3" l="1"/>
  <c r="T653" i="3"/>
  <c r="S653" i="3"/>
  <c r="Q654" i="3"/>
  <c r="P654" i="3"/>
  <c r="L654" i="3"/>
  <c r="N656" i="3"/>
  <c r="O655" i="3"/>
  <c r="K655" i="3"/>
  <c r="M655" i="3" s="1"/>
  <c r="R654" i="3" l="1"/>
  <c r="T654" i="3"/>
  <c r="S654" i="3"/>
  <c r="N657" i="3"/>
  <c r="O656" i="3"/>
  <c r="K656" i="3"/>
  <c r="L656" i="3" s="1"/>
  <c r="L655" i="3"/>
  <c r="P655" i="3"/>
  <c r="Q655" i="3"/>
  <c r="R655" i="3" l="1"/>
  <c r="T655" i="3"/>
  <c r="S655" i="3"/>
  <c r="K657" i="3"/>
  <c r="M657" i="3" s="1"/>
  <c r="M656" i="3"/>
  <c r="P656" i="3"/>
  <c r="Q656" i="3"/>
  <c r="N658" i="3"/>
  <c r="O657" i="3"/>
  <c r="R656" i="3" l="1"/>
  <c r="T656" i="3"/>
  <c r="S656" i="3"/>
  <c r="K658" i="3"/>
  <c r="M658" i="3" s="1"/>
  <c r="Q657" i="3"/>
  <c r="P657" i="3"/>
  <c r="L657" i="3"/>
  <c r="N659" i="3"/>
  <c r="O658" i="3"/>
  <c r="R657" i="3" l="1"/>
  <c r="T657" i="3"/>
  <c r="S657" i="3"/>
  <c r="K659" i="3"/>
  <c r="L659" i="3" s="1"/>
  <c r="L658" i="3"/>
  <c r="N660" i="3"/>
  <c r="O659" i="3"/>
  <c r="Q658" i="3"/>
  <c r="P658" i="3"/>
  <c r="R658" i="3" l="1"/>
  <c r="T658" i="3"/>
  <c r="S658" i="3"/>
  <c r="M659" i="3"/>
  <c r="P659" i="3"/>
  <c r="Q659" i="3"/>
  <c r="N661" i="3"/>
  <c r="O660" i="3"/>
  <c r="K660" i="3"/>
  <c r="L660" i="3" s="1"/>
  <c r="R659" i="3" l="1"/>
  <c r="S659" i="3"/>
  <c r="T659" i="3"/>
  <c r="M660" i="3"/>
  <c r="P660" i="3"/>
  <c r="Q660" i="3"/>
  <c r="N662" i="3"/>
  <c r="O661" i="3"/>
  <c r="K661" i="3"/>
  <c r="M661" i="3" s="1"/>
  <c r="R660" i="3" l="1"/>
  <c r="T660" i="3"/>
  <c r="S660" i="3"/>
  <c r="L661" i="3"/>
  <c r="N663" i="3"/>
  <c r="O662" i="3"/>
  <c r="K662" i="3"/>
  <c r="M662" i="3" s="1"/>
  <c r="Q661" i="3"/>
  <c r="P661" i="3"/>
  <c r="R661" i="3" l="1"/>
  <c r="T661" i="3"/>
  <c r="S661" i="3"/>
  <c r="L662" i="3"/>
  <c r="K663" i="3"/>
  <c r="L663" i="3" s="1"/>
  <c r="Q662" i="3"/>
  <c r="P662" i="3"/>
  <c r="N664" i="3"/>
  <c r="O663" i="3"/>
  <c r="R662" i="3" l="1"/>
  <c r="T662" i="3"/>
  <c r="S662" i="3"/>
  <c r="P663" i="3"/>
  <c r="Q663" i="3"/>
  <c r="M663" i="3"/>
  <c r="N665" i="3"/>
  <c r="O664" i="3"/>
  <c r="K664" i="3"/>
  <c r="M664" i="3" s="1"/>
  <c r="R663" i="3" l="1"/>
  <c r="T663" i="3"/>
  <c r="S663" i="3"/>
  <c r="L664" i="3"/>
  <c r="K665" i="3"/>
  <c r="L665" i="3" s="1"/>
  <c r="N666" i="3"/>
  <c r="O665" i="3"/>
  <c r="P664" i="3"/>
  <c r="Q664" i="3"/>
  <c r="R664" i="3" l="1"/>
  <c r="T664" i="3"/>
  <c r="S664" i="3"/>
  <c r="K666" i="3"/>
  <c r="M666" i="3" s="1"/>
  <c r="M665" i="3"/>
  <c r="Q665" i="3"/>
  <c r="P665" i="3"/>
  <c r="O666" i="3"/>
  <c r="N667" i="3"/>
  <c r="R665" i="3" l="1"/>
  <c r="T665" i="3"/>
  <c r="S665" i="3"/>
  <c r="Q666" i="3"/>
  <c r="P666" i="3"/>
  <c r="K667" i="3"/>
  <c r="M667" i="3" s="1"/>
  <c r="N668" i="3"/>
  <c r="O667" i="3"/>
  <c r="L666" i="3"/>
  <c r="R666" i="3" l="1"/>
  <c r="T666" i="3"/>
  <c r="S666" i="3"/>
  <c r="P667" i="3"/>
  <c r="Q667" i="3"/>
  <c r="L667" i="3"/>
  <c r="K668" i="3"/>
  <c r="L668" i="3" s="1"/>
  <c r="N669" i="3"/>
  <c r="O668" i="3"/>
  <c r="R667" i="3" l="1"/>
  <c r="S667" i="3"/>
  <c r="T667" i="3"/>
  <c r="P668" i="3"/>
  <c r="Q668" i="3"/>
  <c r="N670" i="3"/>
  <c r="O669" i="3"/>
  <c r="K669" i="3"/>
  <c r="M669" i="3" s="1"/>
  <c r="M668" i="3"/>
  <c r="R668" i="3" l="1"/>
  <c r="T668" i="3"/>
  <c r="S668" i="3"/>
  <c r="N671" i="3"/>
  <c r="O670" i="3"/>
  <c r="L669" i="3"/>
  <c r="K670" i="3"/>
  <c r="M670" i="3" s="1"/>
  <c r="Q669" i="3"/>
  <c r="P669" i="3"/>
  <c r="R669" i="3" l="1"/>
  <c r="T669" i="3"/>
  <c r="S669" i="3"/>
  <c r="L670" i="3"/>
  <c r="K671" i="3"/>
  <c r="L671" i="3" s="1"/>
  <c r="Q670" i="3"/>
  <c r="P670" i="3"/>
  <c r="N672" i="3"/>
  <c r="O671" i="3"/>
  <c r="R670" i="3" l="1"/>
  <c r="T670" i="3"/>
  <c r="S670" i="3"/>
  <c r="P671" i="3"/>
  <c r="Q671" i="3"/>
  <c r="N673" i="3"/>
  <c r="O672" i="3"/>
  <c r="K672" i="3"/>
  <c r="L672" i="3" s="1"/>
  <c r="M671" i="3"/>
  <c r="R671" i="3" l="1"/>
  <c r="T671" i="3"/>
  <c r="S671" i="3"/>
  <c r="N674" i="3"/>
  <c r="O673" i="3"/>
  <c r="M672" i="3"/>
  <c r="P672" i="3"/>
  <c r="Q672" i="3"/>
  <c r="K673" i="3"/>
  <c r="M673" i="3" s="1"/>
  <c r="R672" i="3" l="1"/>
  <c r="T672" i="3"/>
  <c r="S672" i="3"/>
  <c r="L673" i="3"/>
  <c r="Q673" i="3"/>
  <c r="P673" i="3"/>
  <c r="K674" i="3"/>
  <c r="M674" i="3" s="1"/>
  <c r="N675" i="3"/>
  <c r="O674" i="3"/>
  <c r="R673" i="3" l="1"/>
  <c r="T673" i="3"/>
  <c r="S673" i="3"/>
  <c r="K675" i="3"/>
  <c r="L675" i="3" s="1"/>
  <c r="Q674" i="3"/>
  <c r="P674" i="3"/>
  <c r="L674" i="3"/>
  <c r="N676" i="3"/>
  <c r="O675" i="3"/>
  <c r="R674" i="3" l="1"/>
  <c r="T674" i="3"/>
  <c r="S674" i="3"/>
  <c r="M675" i="3"/>
  <c r="K676" i="3"/>
  <c r="L676" i="3" s="1"/>
  <c r="P675" i="3"/>
  <c r="Q675" i="3"/>
  <c r="N677" i="3"/>
  <c r="O676" i="3"/>
  <c r="R675" i="3" l="1"/>
  <c r="S675" i="3"/>
  <c r="T675" i="3"/>
  <c r="M676" i="3"/>
  <c r="P676" i="3"/>
  <c r="Q676" i="3"/>
  <c r="N678" i="3"/>
  <c r="O677" i="3"/>
  <c r="K677" i="3"/>
  <c r="L677" i="3" s="1"/>
  <c r="T676" i="3" l="1"/>
  <c r="R676" i="3"/>
  <c r="S676" i="3"/>
  <c r="K678" i="3"/>
  <c r="L678" i="3" s="1"/>
  <c r="M677" i="3"/>
  <c r="Q677" i="3"/>
  <c r="P677" i="3"/>
  <c r="N679" i="3"/>
  <c r="O678" i="3"/>
  <c r="R677" i="3" l="1"/>
  <c r="T677" i="3"/>
  <c r="S677" i="3"/>
  <c r="Q678" i="3"/>
  <c r="P678" i="3"/>
  <c r="M678" i="3"/>
  <c r="N680" i="3"/>
  <c r="O679" i="3"/>
  <c r="K679" i="3"/>
  <c r="M679" i="3" s="1"/>
  <c r="R678" i="3" l="1"/>
  <c r="T678" i="3"/>
  <c r="S678" i="3"/>
  <c r="N681" i="3"/>
  <c r="O680" i="3"/>
  <c r="K680" i="3"/>
  <c r="L680" i="3" s="1"/>
  <c r="L679" i="3"/>
  <c r="P679" i="3"/>
  <c r="Q679" i="3"/>
  <c r="R679" i="3" l="1"/>
  <c r="T679" i="3"/>
  <c r="S679" i="3"/>
  <c r="K681" i="3"/>
  <c r="M681" i="3" s="1"/>
  <c r="M680" i="3"/>
  <c r="P680" i="3"/>
  <c r="Q680" i="3"/>
  <c r="N682" i="3"/>
  <c r="O681" i="3"/>
  <c r="R680" i="3" l="1"/>
  <c r="T680" i="3"/>
  <c r="S680" i="3"/>
  <c r="Q681" i="3"/>
  <c r="P681" i="3"/>
  <c r="L681" i="3"/>
  <c r="O682" i="3"/>
  <c r="N683" i="3"/>
  <c r="K682" i="3"/>
  <c r="M682" i="3" s="1"/>
  <c r="R681" i="3" l="1"/>
  <c r="T681" i="3"/>
  <c r="S681" i="3"/>
  <c r="Q682" i="3"/>
  <c r="P682" i="3"/>
  <c r="K683" i="3"/>
  <c r="L683" i="3" s="1"/>
  <c r="L682" i="3"/>
  <c r="N684" i="3"/>
  <c r="O683" i="3"/>
  <c r="R682" i="3" l="1"/>
  <c r="T682" i="3"/>
  <c r="S682" i="3"/>
  <c r="M683" i="3"/>
  <c r="P683" i="3"/>
  <c r="Q683" i="3"/>
  <c r="N685" i="3"/>
  <c r="O684" i="3"/>
  <c r="K684" i="3"/>
  <c r="M684" i="3" s="1"/>
  <c r="R683" i="3" l="1"/>
  <c r="S683" i="3"/>
  <c r="T683" i="3"/>
  <c r="N686" i="3"/>
  <c r="O685" i="3"/>
  <c r="L684" i="3"/>
  <c r="K685" i="3"/>
  <c r="M685" i="3" s="1"/>
  <c r="P684" i="3"/>
  <c r="Q684" i="3"/>
  <c r="R684" i="3" l="1"/>
  <c r="T684" i="3"/>
  <c r="S684" i="3"/>
  <c r="L685" i="3"/>
  <c r="K686" i="3"/>
  <c r="M686" i="3" s="1"/>
  <c r="N687" i="3"/>
  <c r="O686" i="3"/>
  <c r="Q685" i="3"/>
  <c r="P685" i="3"/>
  <c r="R685" i="3" l="1"/>
  <c r="T685" i="3"/>
  <c r="S685" i="3"/>
  <c r="K687" i="3"/>
  <c r="M687" i="3" s="1"/>
  <c r="Q686" i="3"/>
  <c r="P686" i="3"/>
  <c r="L686" i="3"/>
  <c r="N688" i="3"/>
  <c r="O687" i="3"/>
  <c r="R686" i="3" l="1"/>
  <c r="T686" i="3"/>
  <c r="S686" i="3"/>
  <c r="P687" i="3"/>
  <c r="Q687" i="3"/>
  <c r="L687" i="3"/>
  <c r="N689" i="3"/>
  <c r="O688" i="3"/>
  <c r="K688" i="3"/>
  <c r="L688" i="3" s="1"/>
  <c r="R687" i="3" l="1"/>
  <c r="T687" i="3"/>
  <c r="S687" i="3"/>
  <c r="K689" i="3"/>
  <c r="M689" i="3" s="1"/>
  <c r="M688" i="3"/>
  <c r="P688" i="3"/>
  <c r="Q688" i="3"/>
  <c r="N690" i="3"/>
  <c r="O689" i="3"/>
  <c r="R688" i="3" l="1"/>
  <c r="T688" i="3"/>
  <c r="S688" i="3"/>
  <c r="N691" i="3"/>
  <c r="O690" i="3"/>
  <c r="L689" i="3"/>
  <c r="K690" i="3"/>
  <c r="M690" i="3" s="1"/>
  <c r="Q689" i="3"/>
  <c r="P689" i="3"/>
  <c r="T689" i="3" l="1"/>
  <c r="R689" i="3"/>
  <c r="S689" i="3"/>
  <c r="Q690" i="3"/>
  <c r="P690" i="3"/>
  <c r="L690" i="3"/>
  <c r="K691" i="3"/>
  <c r="M691" i="3" s="1"/>
  <c r="N692" i="3"/>
  <c r="O691" i="3"/>
  <c r="R690" i="3" l="1"/>
  <c r="T690" i="3"/>
  <c r="S690" i="3"/>
  <c r="P691" i="3"/>
  <c r="Q691" i="3"/>
  <c r="K692" i="3"/>
  <c r="L692" i="3" s="1"/>
  <c r="N693" i="3"/>
  <c r="O692" i="3"/>
  <c r="L691" i="3"/>
  <c r="R691" i="3" l="1"/>
  <c r="S691" i="3"/>
  <c r="T691" i="3"/>
  <c r="N694" i="3"/>
  <c r="O693" i="3"/>
  <c r="K693" i="3"/>
  <c r="M693" i="3" s="1"/>
  <c r="M692" i="3"/>
  <c r="P692" i="3"/>
  <c r="Q692" i="3"/>
  <c r="T692" i="3" l="1"/>
  <c r="R692" i="3"/>
  <c r="S692" i="3"/>
  <c r="L693" i="3"/>
  <c r="Q693" i="3"/>
  <c r="P693" i="3"/>
  <c r="K694" i="3"/>
  <c r="M694" i="3" s="1"/>
  <c r="N695" i="3"/>
  <c r="O694" i="3"/>
  <c r="R693" i="3" l="1"/>
  <c r="T693" i="3"/>
  <c r="S693" i="3"/>
  <c r="Q694" i="3"/>
  <c r="P694" i="3"/>
  <c r="L694" i="3"/>
  <c r="N696" i="3"/>
  <c r="O695" i="3"/>
  <c r="K695" i="3"/>
  <c r="M695" i="3" s="1"/>
  <c r="R694" i="3" l="1"/>
  <c r="T694" i="3"/>
  <c r="S694" i="3"/>
  <c r="N697" i="3"/>
  <c r="O696" i="3"/>
  <c r="K696" i="3"/>
  <c r="L696" i="3" s="1"/>
  <c r="L695" i="3"/>
  <c r="P695" i="3"/>
  <c r="Q695" i="3"/>
  <c r="R695" i="3" l="1"/>
  <c r="T695" i="3"/>
  <c r="S695" i="3"/>
  <c r="K697" i="3"/>
  <c r="M697" i="3" s="1"/>
  <c r="P696" i="3"/>
  <c r="Q696" i="3"/>
  <c r="M696" i="3"/>
  <c r="N698" i="3"/>
  <c r="O697" i="3"/>
  <c r="R696" i="3" l="1"/>
  <c r="T696" i="3"/>
  <c r="S696" i="3"/>
  <c r="Q697" i="3"/>
  <c r="P697" i="3"/>
  <c r="K698" i="3"/>
  <c r="M698" i="3" s="1"/>
  <c r="L697" i="3"/>
  <c r="O698" i="3"/>
  <c r="N699" i="3"/>
  <c r="R697" i="3" l="1"/>
  <c r="T697" i="3"/>
  <c r="S697" i="3"/>
  <c r="Q698" i="3"/>
  <c r="P698" i="3"/>
  <c r="L698" i="3"/>
  <c r="N700" i="3"/>
  <c r="O699" i="3"/>
  <c r="K699" i="3"/>
  <c r="M699" i="3" s="1"/>
  <c r="R698" i="3" l="1"/>
  <c r="T698" i="3"/>
  <c r="S698" i="3"/>
  <c r="N701" i="3"/>
  <c r="O700" i="3"/>
  <c r="K700" i="3"/>
  <c r="L700" i="3" s="1"/>
  <c r="L699" i="3"/>
  <c r="P699" i="3"/>
  <c r="Q699" i="3"/>
  <c r="R699" i="3" l="1"/>
  <c r="S699" i="3"/>
  <c r="T699" i="3"/>
  <c r="K701" i="3"/>
  <c r="M701" i="3" s="1"/>
  <c r="M700" i="3"/>
  <c r="P700" i="3"/>
  <c r="Q700" i="3"/>
  <c r="N702" i="3"/>
  <c r="O701" i="3"/>
  <c r="R700" i="3" l="1"/>
  <c r="T700" i="3"/>
  <c r="S700" i="3"/>
  <c r="K702" i="3"/>
  <c r="L702" i="3" s="1"/>
  <c r="Q701" i="3"/>
  <c r="P701" i="3"/>
  <c r="L701" i="3"/>
  <c r="N703" i="3"/>
  <c r="O702" i="3"/>
  <c r="R701" i="3" l="1"/>
  <c r="T701" i="3"/>
  <c r="S701" i="3"/>
  <c r="N704" i="3"/>
  <c r="O703" i="3"/>
  <c r="Q702" i="3"/>
  <c r="P702" i="3"/>
  <c r="M702" i="3"/>
  <c r="K703" i="3"/>
  <c r="M703" i="3" s="1"/>
  <c r="R702" i="3" l="1"/>
  <c r="T702" i="3"/>
  <c r="S702" i="3"/>
  <c r="K704" i="3"/>
  <c r="L704" i="3" s="1"/>
  <c r="P703" i="3"/>
  <c r="Q703" i="3"/>
  <c r="L703" i="3"/>
  <c r="N705" i="3"/>
  <c r="O704" i="3"/>
  <c r="R703" i="3" l="1"/>
  <c r="T703" i="3"/>
  <c r="S703" i="3"/>
  <c r="P704" i="3"/>
  <c r="Q704" i="3"/>
  <c r="M704" i="3"/>
  <c r="N706" i="3"/>
  <c r="O705" i="3"/>
  <c r="K705" i="3"/>
  <c r="M705" i="3" s="1"/>
  <c r="R704" i="3" l="1"/>
  <c r="T704" i="3"/>
  <c r="S704" i="3"/>
  <c r="L705" i="3"/>
  <c r="N707" i="3"/>
  <c r="O706" i="3"/>
  <c r="K706" i="3"/>
  <c r="L706" i="3" s="1"/>
  <c r="Q705" i="3"/>
  <c r="P705" i="3"/>
  <c r="R705" i="3" l="1"/>
  <c r="T705" i="3"/>
  <c r="S705" i="3"/>
  <c r="Q706" i="3"/>
  <c r="P706" i="3"/>
  <c r="K707" i="3"/>
  <c r="M707" i="3" s="1"/>
  <c r="N708" i="3"/>
  <c r="O707" i="3"/>
  <c r="M706" i="3"/>
  <c r="R706" i="3" l="1"/>
  <c r="T706" i="3"/>
  <c r="S706" i="3"/>
  <c r="P707" i="3"/>
  <c r="Q707" i="3"/>
  <c r="K708" i="3"/>
  <c r="L708" i="3" s="1"/>
  <c r="N709" i="3"/>
  <c r="O708" i="3"/>
  <c r="L707" i="3"/>
  <c r="R707" i="3" l="1"/>
  <c r="S707" i="3"/>
  <c r="T707" i="3"/>
  <c r="P708" i="3"/>
  <c r="Q708" i="3"/>
  <c r="N710" i="3"/>
  <c r="O709" i="3"/>
  <c r="K709" i="3"/>
  <c r="M709" i="3" s="1"/>
  <c r="M708" i="3"/>
  <c r="T708" i="3" l="1"/>
  <c r="R708" i="3"/>
  <c r="S708" i="3"/>
  <c r="K710" i="3"/>
  <c r="M710" i="3" s="1"/>
  <c r="N711" i="3"/>
  <c r="O710" i="3"/>
  <c r="Q709" i="3"/>
  <c r="P709" i="3"/>
  <c r="L709" i="3"/>
  <c r="R709" i="3" l="1"/>
  <c r="T709" i="3"/>
  <c r="S709" i="3"/>
  <c r="K711" i="3"/>
  <c r="L711" i="3" s="1"/>
  <c r="Q710" i="3"/>
  <c r="P710" i="3"/>
  <c r="L710" i="3"/>
  <c r="N712" i="3"/>
  <c r="O711" i="3"/>
  <c r="R710" i="3" l="1"/>
  <c r="T710" i="3"/>
  <c r="S710" i="3"/>
  <c r="P711" i="3"/>
  <c r="Q711" i="3"/>
  <c r="M711" i="3"/>
  <c r="N713" i="3"/>
  <c r="O712" i="3"/>
  <c r="K712" i="3"/>
  <c r="M712" i="3" s="1"/>
  <c r="R711" i="3" l="1"/>
  <c r="T711" i="3"/>
  <c r="S711" i="3"/>
  <c r="L712" i="3"/>
  <c r="Q712" i="3"/>
  <c r="P712" i="3"/>
  <c r="N714" i="3"/>
  <c r="O713" i="3"/>
  <c r="K713" i="3"/>
  <c r="M713" i="3" s="1"/>
  <c r="R712" i="3" l="1"/>
  <c r="T712" i="3"/>
  <c r="S712" i="3"/>
  <c r="Q713" i="3"/>
  <c r="P713" i="3"/>
  <c r="K714" i="3"/>
  <c r="M714" i="3" s="1"/>
  <c r="N715" i="3"/>
  <c r="O714" i="3"/>
  <c r="L713" i="3"/>
  <c r="R713" i="3" l="1"/>
  <c r="T713" i="3"/>
  <c r="S713" i="3"/>
  <c r="Q714" i="3"/>
  <c r="P714" i="3"/>
  <c r="L714" i="3"/>
  <c r="N716" i="3"/>
  <c r="O715" i="3"/>
  <c r="K715" i="3"/>
  <c r="M715" i="3" s="1"/>
  <c r="R714" i="3" l="1"/>
  <c r="T714" i="3"/>
  <c r="S714" i="3"/>
  <c r="N717" i="3"/>
  <c r="O716" i="3"/>
  <c r="K716" i="3"/>
  <c r="M716" i="3" s="1"/>
  <c r="L715" i="3"/>
  <c r="P715" i="3"/>
  <c r="Q715" i="3"/>
  <c r="R715" i="3" l="1"/>
  <c r="S715" i="3"/>
  <c r="T715" i="3"/>
  <c r="K717" i="3"/>
  <c r="M717" i="3" s="1"/>
  <c r="L716" i="3"/>
  <c r="Q716" i="3"/>
  <c r="P716" i="3"/>
  <c r="N718" i="3"/>
  <c r="O717" i="3"/>
  <c r="R716" i="3" l="1"/>
  <c r="T716" i="3"/>
  <c r="S716" i="3"/>
  <c r="Q717" i="3"/>
  <c r="P717" i="3"/>
  <c r="N719" i="3"/>
  <c r="O718" i="3"/>
  <c r="K718" i="3"/>
  <c r="M718" i="3" s="1"/>
  <c r="L717" i="3"/>
  <c r="R717" i="3" l="1"/>
  <c r="T717" i="3"/>
  <c r="S717" i="3"/>
  <c r="N720" i="3"/>
  <c r="O719" i="3"/>
  <c r="Q718" i="3"/>
  <c r="P718" i="3"/>
  <c r="K719" i="3"/>
  <c r="M719" i="3" s="1"/>
  <c r="L718" i="3"/>
  <c r="R718" i="3" l="1"/>
  <c r="T718" i="3"/>
  <c r="S718" i="3"/>
  <c r="L719" i="3"/>
  <c r="K720" i="3"/>
  <c r="L720" i="3" s="1"/>
  <c r="P719" i="3"/>
  <c r="Q719" i="3"/>
  <c r="N721" i="3"/>
  <c r="O720" i="3"/>
  <c r="R719" i="3" l="1"/>
  <c r="T719" i="3"/>
  <c r="S719" i="3"/>
  <c r="N722" i="3"/>
  <c r="O721" i="3"/>
  <c r="M720" i="3"/>
  <c r="K721" i="3"/>
  <c r="M721" i="3" s="1"/>
  <c r="Q720" i="3"/>
  <c r="P720" i="3"/>
  <c r="R720" i="3" l="1"/>
  <c r="T720" i="3"/>
  <c r="S720" i="3"/>
  <c r="L721" i="3"/>
  <c r="Q721" i="3"/>
  <c r="P721" i="3"/>
  <c r="K722" i="3"/>
  <c r="M722" i="3" s="1"/>
  <c r="N723" i="3"/>
  <c r="O722" i="3"/>
  <c r="T721" i="3" l="1"/>
  <c r="R721" i="3"/>
  <c r="S721" i="3"/>
  <c r="Q722" i="3"/>
  <c r="P722" i="3"/>
  <c r="L722" i="3"/>
  <c r="N724" i="3"/>
  <c r="O723" i="3"/>
  <c r="K723" i="3"/>
  <c r="M723" i="3" s="1"/>
  <c r="R722" i="3" l="1"/>
  <c r="T722" i="3"/>
  <c r="S722" i="3"/>
  <c r="N725" i="3"/>
  <c r="O724" i="3"/>
  <c r="K724" i="3"/>
  <c r="M724" i="3" s="1"/>
  <c r="L723" i="3"/>
  <c r="P723" i="3"/>
  <c r="Q723" i="3"/>
  <c r="R723" i="3" l="1"/>
  <c r="S723" i="3"/>
  <c r="T723" i="3"/>
  <c r="K725" i="3"/>
  <c r="M725" i="3" s="1"/>
  <c r="L724" i="3"/>
  <c r="Q724" i="3"/>
  <c r="P724" i="3"/>
  <c r="N726" i="3"/>
  <c r="O725" i="3"/>
  <c r="T724" i="3" l="1"/>
  <c r="R724" i="3"/>
  <c r="S724" i="3"/>
  <c r="N727" i="3"/>
  <c r="O726" i="3"/>
  <c r="K726" i="3"/>
  <c r="M726" i="3" s="1"/>
  <c r="L725" i="3"/>
  <c r="Q725" i="3"/>
  <c r="P725" i="3"/>
  <c r="R725" i="3" l="1"/>
  <c r="T725" i="3"/>
  <c r="S725" i="3"/>
  <c r="Q726" i="3"/>
  <c r="P726" i="3"/>
  <c r="L726" i="3"/>
  <c r="K727" i="3"/>
  <c r="L727" i="3" s="1"/>
  <c r="N728" i="3"/>
  <c r="O727" i="3"/>
  <c r="R726" i="3" l="1"/>
  <c r="T726" i="3"/>
  <c r="S726" i="3"/>
  <c r="M727" i="3"/>
  <c r="P727" i="3"/>
  <c r="Q727" i="3"/>
  <c r="K728" i="3"/>
  <c r="M728" i="3" s="1"/>
  <c r="N729" i="3"/>
  <c r="O728" i="3"/>
  <c r="R727" i="3" l="1"/>
  <c r="T727" i="3"/>
  <c r="S727" i="3"/>
  <c r="Q728" i="3"/>
  <c r="P728" i="3"/>
  <c r="N730" i="3"/>
  <c r="O729" i="3"/>
  <c r="K729" i="3"/>
  <c r="M729" i="3" s="1"/>
  <c r="L728" i="3"/>
  <c r="R728" i="3" l="1"/>
  <c r="T728" i="3"/>
  <c r="S728" i="3"/>
  <c r="K730" i="3"/>
  <c r="M730" i="3" s="1"/>
  <c r="N731" i="3"/>
  <c r="O730" i="3"/>
  <c r="Q729" i="3"/>
  <c r="P729" i="3"/>
  <c r="L729" i="3"/>
  <c r="R729" i="3" l="1"/>
  <c r="T729" i="3"/>
  <c r="S729" i="3"/>
  <c r="K731" i="3"/>
  <c r="M731" i="3" s="1"/>
  <c r="Q730" i="3"/>
  <c r="P730" i="3"/>
  <c r="L730" i="3"/>
  <c r="N732" i="3"/>
  <c r="O731" i="3"/>
  <c r="R730" i="3" l="1"/>
  <c r="T730" i="3"/>
  <c r="S730" i="3"/>
  <c r="K732" i="3"/>
  <c r="M732" i="3" s="1"/>
  <c r="P731" i="3"/>
  <c r="Q731" i="3"/>
  <c r="L731" i="3"/>
  <c r="N733" i="3"/>
  <c r="O732" i="3"/>
  <c r="R731" i="3" l="1"/>
  <c r="S731" i="3"/>
  <c r="T731" i="3"/>
  <c r="Q732" i="3"/>
  <c r="P732" i="3"/>
  <c r="L732" i="3"/>
  <c r="N734" i="3"/>
  <c r="O733" i="3"/>
  <c r="K733" i="3"/>
  <c r="M733" i="3" s="1"/>
  <c r="R732" i="3" l="1"/>
  <c r="T732" i="3"/>
  <c r="S732" i="3"/>
  <c r="N735" i="3"/>
  <c r="O734" i="3"/>
  <c r="K734" i="3"/>
  <c r="M734" i="3" s="1"/>
  <c r="L733" i="3"/>
  <c r="Q733" i="3"/>
  <c r="P733" i="3"/>
  <c r="R733" i="3" l="1"/>
  <c r="T733" i="3"/>
  <c r="S733" i="3"/>
  <c r="Q734" i="3"/>
  <c r="P734" i="3"/>
  <c r="K735" i="3"/>
  <c r="L735" i="3" s="1"/>
  <c r="L734" i="3"/>
  <c r="N736" i="3"/>
  <c r="O735" i="3"/>
  <c r="R734" i="3" l="1"/>
  <c r="T734" i="3"/>
  <c r="S734" i="3"/>
  <c r="P735" i="3"/>
  <c r="Q735" i="3"/>
  <c r="K736" i="3"/>
  <c r="M736" i="3" s="1"/>
  <c r="M735" i="3"/>
  <c r="N737" i="3"/>
  <c r="O736" i="3"/>
  <c r="R735" i="3" l="1"/>
  <c r="T735" i="3"/>
  <c r="S735" i="3"/>
  <c r="N738" i="3"/>
  <c r="O737" i="3"/>
  <c r="K737" i="3"/>
  <c r="M737" i="3" s="1"/>
  <c r="L736" i="3"/>
  <c r="Q736" i="3"/>
  <c r="P736" i="3"/>
  <c r="R736" i="3" l="1"/>
  <c r="T736" i="3"/>
  <c r="S736" i="3"/>
  <c r="L737" i="3"/>
  <c r="Q737" i="3"/>
  <c r="P737" i="3"/>
  <c r="K738" i="3"/>
  <c r="L738" i="3" s="1"/>
  <c r="N739" i="3"/>
  <c r="O738" i="3"/>
  <c r="R737" i="3" l="1"/>
  <c r="T737" i="3"/>
  <c r="S737" i="3"/>
  <c r="Q738" i="3"/>
  <c r="P738" i="3"/>
  <c r="N740" i="3"/>
  <c r="O739" i="3"/>
  <c r="M738" i="3"/>
  <c r="K739" i="3"/>
  <c r="M739" i="3" s="1"/>
  <c r="R738" i="3" l="1"/>
  <c r="T738" i="3"/>
  <c r="S738" i="3"/>
  <c r="P739" i="3"/>
  <c r="Q739" i="3"/>
  <c r="K740" i="3"/>
  <c r="M740" i="3" s="1"/>
  <c r="N741" i="3"/>
  <c r="O740" i="3"/>
  <c r="L739" i="3"/>
  <c r="R739" i="3" l="1"/>
  <c r="S739" i="3"/>
  <c r="T739" i="3"/>
  <c r="N742" i="3"/>
  <c r="O741" i="3"/>
  <c r="K741" i="3"/>
  <c r="M741" i="3" s="1"/>
  <c r="Q740" i="3"/>
  <c r="P740" i="3"/>
  <c r="L740" i="3"/>
  <c r="T740" i="3" l="1"/>
  <c r="R740" i="3"/>
  <c r="S740" i="3"/>
  <c r="L741" i="3"/>
  <c r="Q741" i="3"/>
  <c r="P741" i="3"/>
  <c r="K742" i="3"/>
  <c r="M742" i="3" s="1"/>
  <c r="N743" i="3"/>
  <c r="O742" i="3"/>
  <c r="R741" i="3" l="1"/>
  <c r="T741" i="3"/>
  <c r="S741" i="3"/>
  <c r="K743" i="3"/>
  <c r="L743" i="3" s="1"/>
  <c r="Q742" i="3"/>
  <c r="P742" i="3"/>
  <c r="L742" i="3"/>
  <c r="N744" i="3"/>
  <c r="O743" i="3"/>
  <c r="R742" i="3" l="1"/>
  <c r="T742" i="3"/>
  <c r="S742" i="3"/>
  <c r="M743" i="3"/>
  <c r="K744" i="3"/>
  <c r="M744" i="3" s="1"/>
  <c r="N745" i="3"/>
  <c r="O744" i="3"/>
  <c r="P743" i="3"/>
  <c r="Q743" i="3"/>
  <c r="R743" i="3" l="1"/>
  <c r="T743" i="3"/>
  <c r="S743" i="3"/>
  <c r="Q744" i="3"/>
  <c r="P744" i="3"/>
  <c r="N746" i="3"/>
  <c r="O745" i="3"/>
  <c r="K745" i="3"/>
  <c r="M745" i="3" s="1"/>
  <c r="L744" i="3"/>
  <c r="R744" i="3" l="1"/>
  <c r="T744" i="3"/>
  <c r="S744" i="3"/>
  <c r="Q745" i="3"/>
  <c r="P745" i="3"/>
  <c r="K746" i="3"/>
  <c r="M746" i="3" s="1"/>
  <c r="N747" i="3"/>
  <c r="O746" i="3"/>
  <c r="L745" i="3"/>
  <c r="R745" i="3" l="1"/>
  <c r="T745" i="3"/>
  <c r="S745" i="3"/>
  <c r="K747" i="3"/>
  <c r="L747" i="3" s="1"/>
  <c r="Q746" i="3"/>
  <c r="P746" i="3"/>
  <c r="L746" i="3"/>
  <c r="N748" i="3"/>
  <c r="O747" i="3"/>
  <c r="R746" i="3" l="1"/>
  <c r="T746" i="3"/>
  <c r="S746" i="3"/>
  <c r="N749" i="3"/>
  <c r="O748" i="3"/>
  <c r="M747" i="3"/>
  <c r="K748" i="3"/>
  <c r="M748" i="3" s="1"/>
  <c r="P747" i="3"/>
  <c r="Q747" i="3"/>
  <c r="R747" i="3" l="1"/>
  <c r="S747" i="3"/>
  <c r="T747" i="3"/>
  <c r="L748" i="3"/>
  <c r="K749" i="3"/>
  <c r="M749" i="3" s="1"/>
  <c r="Q748" i="3"/>
  <c r="P748" i="3"/>
  <c r="N750" i="3"/>
  <c r="O749" i="3"/>
  <c r="R748" i="3" l="1"/>
  <c r="T748" i="3"/>
  <c r="S748" i="3"/>
  <c r="N751" i="3"/>
  <c r="O750" i="3"/>
  <c r="Q749" i="3"/>
  <c r="P749" i="3"/>
  <c r="K750" i="3"/>
  <c r="M750" i="3" s="1"/>
  <c r="L749" i="3"/>
  <c r="R749" i="3" l="1"/>
  <c r="T749" i="3"/>
  <c r="S749" i="3"/>
  <c r="K751" i="3"/>
  <c r="L751" i="3" s="1"/>
  <c r="L750" i="3"/>
  <c r="Q750" i="3"/>
  <c r="P750" i="3"/>
  <c r="O751" i="3"/>
  <c r="N752" i="3"/>
  <c r="R750" i="3" l="1"/>
  <c r="T750" i="3"/>
  <c r="S750" i="3"/>
  <c r="N753" i="3"/>
  <c r="O752" i="3"/>
  <c r="M751" i="3"/>
  <c r="P751" i="3"/>
  <c r="Q751" i="3"/>
  <c r="K752" i="3"/>
  <c r="L752" i="3" s="1"/>
  <c r="R751" i="3" l="1"/>
  <c r="T751" i="3"/>
  <c r="S751" i="3"/>
  <c r="M752" i="3"/>
  <c r="K753" i="3"/>
  <c r="L753" i="3" s="1"/>
  <c r="Q752" i="3"/>
  <c r="P752" i="3"/>
  <c r="O753" i="3"/>
  <c r="N754" i="3"/>
  <c r="R752" i="3" l="1"/>
  <c r="T752" i="3"/>
  <c r="S752" i="3"/>
  <c r="N755" i="3"/>
  <c r="O754" i="3"/>
  <c r="P753" i="3"/>
  <c r="Q753" i="3"/>
  <c r="M753" i="3"/>
  <c r="K754" i="3"/>
  <c r="M754" i="3" s="1"/>
  <c r="T753" i="3" l="1"/>
  <c r="R753" i="3"/>
  <c r="S753" i="3"/>
  <c r="Q754" i="3"/>
  <c r="P754" i="3"/>
  <c r="L754" i="3"/>
  <c r="K755" i="3"/>
  <c r="L755" i="3" s="1"/>
  <c r="O755" i="3"/>
  <c r="N756" i="3"/>
  <c r="R754" i="3" l="1"/>
  <c r="T754" i="3"/>
  <c r="S754" i="3"/>
  <c r="M755" i="3"/>
  <c r="N757" i="3"/>
  <c r="O756" i="3"/>
  <c r="K756" i="3"/>
  <c r="M756" i="3" s="1"/>
  <c r="P755" i="3"/>
  <c r="Q755" i="3"/>
  <c r="R755" i="3" l="1"/>
  <c r="S755" i="3"/>
  <c r="T755" i="3"/>
  <c r="L756" i="3"/>
  <c r="Q756" i="3"/>
  <c r="P756" i="3"/>
  <c r="O757" i="3"/>
  <c r="N758" i="3"/>
  <c r="K757" i="3"/>
  <c r="L757" i="3" s="1"/>
  <c r="T756" i="3" l="1"/>
  <c r="S756" i="3"/>
  <c r="R756" i="3"/>
  <c r="M757" i="3"/>
  <c r="P757" i="3"/>
  <c r="Q757" i="3"/>
  <c r="K758" i="3"/>
  <c r="L758" i="3" s="1"/>
  <c r="N759" i="3"/>
  <c r="O758" i="3"/>
  <c r="R757" i="3" l="1"/>
  <c r="T757" i="3"/>
  <c r="S757" i="3"/>
  <c r="M758" i="3"/>
  <c r="N760" i="3"/>
  <c r="O759" i="3"/>
  <c r="Q758" i="3"/>
  <c r="P758" i="3"/>
  <c r="K759" i="3"/>
  <c r="M759" i="3" s="1"/>
  <c r="R758" i="3" l="1"/>
  <c r="T758" i="3"/>
  <c r="S758" i="3"/>
  <c r="P759" i="3"/>
  <c r="Q759" i="3"/>
  <c r="L759" i="3"/>
  <c r="K760" i="3"/>
  <c r="M760" i="3" s="1"/>
  <c r="N761" i="3"/>
  <c r="O760" i="3"/>
  <c r="R759" i="3" l="1"/>
  <c r="T759" i="3"/>
  <c r="S759" i="3"/>
  <c r="Q760" i="3"/>
  <c r="P760" i="3"/>
  <c r="K761" i="3"/>
  <c r="L761" i="3" s="1"/>
  <c r="O761" i="3"/>
  <c r="N762" i="3"/>
  <c r="L760" i="3"/>
  <c r="R760" i="3" l="1"/>
  <c r="T760" i="3"/>
  <c r="S760" i="3"/>
  <c r="K762" i="3"/>
  <c r="M762" i="3" s="1"/>
  <c r="N763" i="3"/>
  <c r="O762" i="3"/>
  <c r="M761" i="3"/>
  <c r="P761" i="3"/>
  <c r="Q761" i="3"/>
  <c r="R761" i="3" l="1"/>
  <c r="T761" i="3"/>
  <c r="S761" i="3"/>
  <c r="Q762" i="3"/>
  <c r="P762" i="3"/>
  <c r="K763" i="3"/>
  <c r="M763" i="3" s="1"/>
  <c r="L762" i="3"/>
  <c r="O763" i="3"/>
  <c r="N764" i="3"/>
  <c r="R762" i="3" l="1"/>
  <c r="T762" i="3"/>
  <c r="S762" i="3"/>
  <c r="L763" i="3"/>
  <c r="N765" i="3"/>
  <c r="O764" i="3"/>
  <c r="K764" i="3"/>
  <c r="M764" i="3" s="1"/>
  <c r="P763" i="3"/>
  <c r="Q763" i="3"/>
  <c r="R763" i="3" l="1"/>
  <c r="S763" i="3"/>
  <c r="T763" i="3"/>
  <c r="Q764" i="3"/>
  <c r="P764" i="3"/>
  <c r="K765" i="3"/>
  <c r="M765" i="3" s="1"/>
  <c r="L764" i="3"/>
  <c r="O765" i="3"/>
  <c r="N766" i="3"/>
  <c r="R764" i="3" l="1"/>
  <c r="T764" i="3"/>
  <c r="S764" i="3"/>
  <c r="N767" i="3"/>
  <c r="O766" i="3"/>
  <c r="L765" i="3"/>
  <c r="K766" i="3"/>
  <c r="L766" i="3" s="1"/>
  <c r="P765" i="3"/>
  <c r="Q765" i="3"/>
  <c r="R765" i="3" l="1"/>
  <c r="T765" i="3"/>
  <c r="S765" i="3"/>
  <c r="Q766" i="3"/>
  <c r="P766" i="3"/>
  <c r="M766" i="3"/>
  <c r="K767" i="3"/>
  <c r="L767" i="3" s="1"/>
  <c r="N768" i="3"/>
  <c r="O767" i="3"/>
  <c r="R766" i="3" l="1"/>
  <c r="T766" i="3"/>
  <c r="S766" i="3"/>
  <c r="M767" i="3"/>
  <c r="P767" i="3"/>
  <c r="Q767" i="3"/>
  <c r="N769" i="3"/>
  <c r="O768" i="3"/>
  <c r="K768" i="3"/>
  <c r="L768" i="3" s="1"/>
  <c r="R767" i="3" l="1"/>
  <c r="T767" i="3"/>
  <c r="S767" i="3"/>
  <c r="M768" i="3"/>
  <c r="K769" i="3"/>
  <c r="L769" i="3" s="1"/>
  <c r="N770" i="3"/>
  <c r="O769" i="3"/>
  <c r="Q768" i="3"/>
  <c r="P768" i="3"/>
  <c r="R768" i="3" l="1"/>
  <c r="T768" i="3"/>
  <c r="S768" i="3"/>
  <c r="M769" i="3"/>
  <c r="P769" i="3"/>
  <c r="Q769" i="3"/>
  <c r="N771" i="3"/>
  <c r="O770" i="3"/>
  <c r="K770" i="3"/>
  <c r="M770" i="3" s="1"/>
  <c r="R769" i="3" l="1"/>
  <c r="T769" i="3"/>
  <c r="S769" i="3"/>
  <c r="L770" i="3"/>
  <c r="Q770" i="3"/>
  <c r="P770" i="3"/>
  <c r="N772" i="3"/>
  <c r="O771" i="3"/>
  <c r="K771" i="3"/>
  <c r="M771" i="3" s="1"/>
  <c r="R770" i="3" l="1"/>
  <c r="T770" i="3"/>
  <c r="S770" i="3"/>
  <c r="L771" i="3"/>
  <c r="N773" i="3"/>
  <c r="O772" i="3"/>
  <c r="K772" i="3"/>
  <c r="M772" i="3" s="1"/>
  <c r="Q771" i="3"/>
  <c r="P771" i="3"/>
  <c r="R771" i="3" l="1"/>
  <c r="S771" i="3"/>
  <c r="T771" i="3"/>
  <c r="L772" i="3"/>
  <c r="K773" i="3"/>
  <c r="M773" i="3" s="1"/>
  <c r="P772" i="3"/>
  <c r="Q772" i="3"/>
  <c r="N774" i="3"/>
  <c r="O773" i="3"/>
  <c r="T772" i="3" l="1"/>
  <c r="R772" i="3"/>
  <c r="S772" i="3"/>
  <c r="P773" i="3"/>
  <c r="Q773" i="3"/>
  <c r="N775" i="3"/>
  <c r="O774" i="3"/>
  <c r="K774" i="3"/>
  <c r="L774" i="3" s="1"/>
  <c r="L773" i="3"/>
  <c r="R773" i="3" l="1"/>
  <c r="T773" i="3"/>
  <c r="S773" i="3"/>
  <c r="M774" i="3"/>
  <c r="Q774" i="3"/>
  <c r="P774" i="3"/>
  <c r="O775" i="3"/>
  <c r="N776" i="3"/>
  <c r="K775" i="3"/>
  <c r="M775" i="3" s="1"/>
  <c r="R774" i="3" l="1"/>
  <c r="T774" i="3"/>
  <c r="S774" i="3"/>
  <c r="Q775" i="3"/>
  <c r="P775" i="3"/>
  <c r="K776" i="3"/>
  <c r="M776" i="3" s="1"/>
  <c r="L775" i="3"/>
  <c r="N777" i="3"/>
  <c r="O776" i="3"/>
  <c r="R775" i="3" l="1"/>
  <c r="T775" i="3"/>
  <c r="S775" i="3"/>
  <c r="K777" i="3"/>
  <c r="L777" i="3" s="1"/>
  <c r="N778" i="3"/>
  <c r="O777" i="3"/>
  <c r="L776" i="3"/>
  <c r="P776" i="3"/>
  <c r="Q776" i="3"/>
  <c r="R776" i="3" l="1"/>
  <c r="T776" i="3"/>
  <c r="S776" i="3"/>
  <c r="M777" i="3"/>
  <c r="P777" i="3"/>
  <c r="Q777" i="3"/>
  <c r="N779" i="3"/>
  <c r="O778" i="3"/>
  <c r="K778" i="3"/>
  <c r="M778" i="3" s="1"/>
  <c r="R777" i="3" l="1"/>
  <c r="T777" i="3"/>
  <c r="S777" i="3"/>
  <c r="N780" i="3"/>
  <c r="O779" i="3"/>
  <c r="L778" i="3"/>
  <c r="K779" i="3"/>
  <c r="M779" i="3" s="1"/>
  <c r="Q778" i="3"/>
  <c r="P778" i="3"/>
  <c r="R778" i="3" l="1"/>
  <c r="T778" i="3"/>
  <c r="S778" i="3"/>
  <c r="L779" i="3"/>
  <c r="Q779" i="3"/>
  <c r="P779" i="3"/>
  <c r="K780" i="3"/>
  <c r="M780" i="3" s="1"/>
  <c r="N781" i="3"/>
  <c r="O780" i="3"/>
  <c r="R779" i="3" l="1"/>
  <c r="S779" i="3"/>
  <c r="T779" i="3"/>
  <c r="K781" i="3"/>
  <c r="L781" i="3" s="1"/>
  <c r="N782" i="3"/>
  <c r="O781" i="3"/>
  <c r="L780" i="3"/>
  <c r="P780" i="3"/>
  <c r="Q780" i="3"/>
  <c r="R780" i="3" l="1"/>
  <c r="T780" i="3"/>
  <c r="S780" i="3"/>
  <c r="M781" i="3"/>
  <c r="P781" i="3"/>
  <c r="Q781" i="3"/>
  <c r="N783" i="3"/>
  <c r="O782" i="3"/>
  <c r="K782" i="3"/>
  <c r="M782" i="3" s="1"/>
  <c r="R781" i="3" l="1"/>
  <c r="T781" i="3"/>
  <c r="S781" i="3"/>
  <c r="N784" i="3"/>
  <c r="O783" i="3"/>
  <c r="Q782" i="3"/>
  <c r="P782" i="3"/>
  <c r="L782" i="3"/>
  <c r="K783" i="3"/>
  <c r="L783" i="3" s="1"/>
  <c r="R782" i="3" l="1"/>
  <c r="T782" i="3"/>
  <c r="S782" i="3"/>
  <c r="M783" i="3"/>
  <c r="K784" i="3"/>
  <c r="M784" i="3" s="1"/>
  <c r="Q783" i="3"/>
  <c r="P783" i="3"/>
  <c r="N785" i="3"/>
  <c r="O784" i="3"/>
  <c r="R783" i="3" l="1"/>
  <c r="T783" i="3"/>
  <c r="S783" i="3"/>
  <c r="N786" i="3"/>
  <c r="O785" i="3"/>
  <c r="K785" i="3"/>
  <c r="L785" i="3" s="1"/>
  <c r="P784" i="3"/>
  <c r="Q784" i="3"/>
  <c r="L784" i="3"/>
  <c r="R784" i="3" l="1"/>
  <c r="T784" i="3"/>
  <c r="S784" i="3"/>
  <c r="K786" i="3"/>
  <c r="M786" i="3" s="1"/>
  <c r="M785" i="3"/>
  <c r="P785" i="3"/>
  <c r="Q785" i="3"/>
  <c r="N787" i="3"/>
  <c r="O786" i="3"/>
  <c r="T785" i="3" l="1"/>
  <c r="R785" i="3"/>
  <c r="S785" i="3"/>
  <c r="N788" i="3"/>
  <c r="O787" i="3"/>
  <c r="K787" i="3"/>
  <c r="M787" i="3" s="1"/>
  <c r="Q786" i="3"/>
  <c r="P786" i="3"/>
  <c r="L786" i="3"/>
  <c r="R786" i="3" l="1"/>
  <c r="T786" i="3"/>
  <c r="S786" i="3"/>
  <c r="L787" i="3"/>
  <c r="Q787" i="3"/>
  <c r="P787" i="3"/>
  <c r="K788" i="3"/>
  <c r="L788" i="3" s="1"/>
  <c r="N789" i="3"/>
  <c r="O788" i="3"/>
  <c r="R787" i="3" l="1"/>
  <c r="S787" i="3"/>
  <c r="T787" i="3"/>
  <c r="M788" i="3"/>
  <c r="P788" i="3"/>
  <c r="Q788" i="3"/>
  <c r="K789" i="3"/>
  <c r="M789" i="3" s="1"/>
  <c r="N790" i="3"/>
  <c r="O789" i="3"/>
  <c r="T788" i="3" l="1"/>
  <c r="R788" i="3"/>
  <c r="S788" i="3"/>
  <c r="L789" i="3"/>
  <c r="P789" i="3"/>
  <c r="Q789" i="3"/>
  <c r="N791" i="3"/>
  <c r="O790" i="3"/>
  <c r="K790" i="3"/>
  <c r="L790" i="3" s="1"/>
  <c r="R789" i="3" l="1"/>
  <c r="T789" i="3"/>
  <c r="S789" i="3"/>
  <c r="O791" i="3"/>
  <c r="N792" i="3"/>
  <c r="K791" i="3"/>
  <c r="M791" i="3" s="1"/>
  <c r="M790" i="3"/>
  <c r="Q790" i="3"/>
  <c r="P790" i="3"/>
  <c r="R790" i="3" l="1"/>
  <c r="T790" i="3"/>
  <c r="S790" i="3"/>
  <c r="L791" i="3"/>
  <c r="N793" i="3"/>
  <c r="O792" i="3"/>
  <c r="K792" i="3"/>
  <c r="M792" i="3" s="1"/>
  <c r="Q791" i="3"/>
  <c r="P791" i="3"/>
  <c r="R791" i="3" l="1"/>
  <c r="T791" i="3"/>
  <c r="S791" i="3"/>
  <c r="K793" i="3"/>
  <c r="L793" i="3" s="1"/>
  <c r="L792" i="3"/>
  <c r="P792" i="3"/>
  <c r="Q792" i="3"/>
  <c r="N794" i="3"/>
  <c r="O793" i="3"/>
  <c r="R792" i="3" l="1"/>
  <c r="T792" i="3"/>
  <c r="S792" i="3"/>
  <c r="P793" i="3"/>
  <c r="Q793" i="3"/>
  <c r="M793" i="3"/>
  <c r="N795" i="3"/>
  <c r="O794" i="3"/>
  <c r="K794" i="3"/>
  <c r="M794" i="3" s="1"/>
  <c r="R793" i="3" l="1"/>
  <c r="T793" i="3"/>
  <c r="S793" i="3"/>
  <c r="L794" i="3"/>
  <c r="K795" i="3"/>
  <c r="M795" i="3" s="1"/>
  <c r="N796" i="3"/>
  <c r="O795" i="3"/>
  <c r="Q794" i="3"/>
  <c r="P794" i="3"/>
  <c r="R794" i="3" l="1"/>
  <c r="T794" i="3"/>
  <c r="S794" i="3"/>
  <c r="N797" i="3"/>
  <c r="O796" i="3"/>
  <c r="K796" i="3"/>
  <c r="L796" i="3" s="1"/>
  <c r="L795" i="3"/>
  <c r="Q795" i="3"/>
  <c r="P795" i="3"/>
  <c r="R795" i="3" l="1"/>
  <c r="S795" i="3"/>
  <c r="T795" i="3"/>
  <c r="M796" i="3"/>
  <c r="P796" i="3"/>
  <c r="Q796" i="3"/>
  <c r="K797" i="3"/>
  <c r="L797" i="3" s="1"/>
  <c r="N798" i="3"/>
  <c r="O797" i="3"/>
  <c r="R796" i="3" l="1"/>
  <c r="T796" i="3"/>
  <c r="S796" i="3"/>
  <c r="P797" i="3"/>
  <c r="Q797" i="3"/>
  <c r="K798" i="3"/>
  <c r="L798" i="3" s="1"/>
  <c r="N799" i="3"/>
  <c r="O798" i="3"/>
  <c r="M797" i="3"/>
  <c r="R797" i="3" l="1"/>
  <c r="T797" i="3"/>
  <c r="S797" i="3"/>
  <c r="Q798" i="3"/>
  <c r="P798" i="3"/>
  <c r="K799" i="3"/>
  <c r="M799" i="3" s="1"/>
  <c r="N800" i="3"/>
  <c r="O799" i="3"/>
  <c r="M798" i="3"/>
  <c r="R798" i="3" l="1"/>
  <c r="T798" i="3"/>
  <c r="S798" i="3"/>
  <c r="Q799" i="3"/>
  <c r="P799" i="3"/>
  <c r="L799" i="3"/>
  <c r="N801" i="3"/>
  <c r="O800" i="3"/>
  <c r="K800" i="3"/>
  <c r="M800" i="3" s="1"/>
  <c r="R799" i="3" l="1"/>
  <c r="T799" i="3"/>
  <c r="S799" i="3"/>
  <c r="N802" i="3"/>
  <c r="O801" i="3"/>
  <c r="K801" i="3"/>
  <c r="L801" i="3" s="1"/>
  <c r="L800" i="3"/>
  <c r="P800" i="3"/>
  <c r="Q800" i="3"/>
  <c r="R800" i="3" l="1"/>
  <c r="T800" i="3"/>
  <c r="S800" i="3"/>
  <c r="K802" i="3"/>
  <c r="M802" i="3" s="1"/>
  <c r="M801" i="3"/>
  <c r="P801" i="3"/>
  <c r="Q801" i="3"/>
  <c r="N803" i="3"/>
  <c r="O802" i="3"/>
  <c r="R801" i="3" l="1"/>
  <c r="T801" i="3"/>
  <c r="S801" i="3"/>
  <c r="Q802" i="3"/>
  <c r="P802" i="3"/>
  <c r="L802" i="3"/>
  <c r="N804" i="3"/>
  <c r="O803" i="3"/>
  <c r="K803" i="3"/>
  <c r="M803" i="3" s="1"/>
  <c r="R802" i="3" l="1"/>
  <c r="T802" i="3"/>
  <c r="S802" i="3"/>
  <c r="N805" i="3"/>
  <c r="O804" i="3"/>
  <c r="L803" i="3"/>
  <c r="K804" i="3"/>
  <c r="M804" i="3" s="1"/>
  <c r="Q803" i="3"/>
  <c r="P803" i="3"/>
  <c r="R803" i="3" l="1"/>
  <c r="S803" i="3"/>
  <c r="T803" i="3"/>
  <c r="P804" i="3"/>
  <c r="Q804" i="3"/>
  <c r="L804" i="3"/>
  <c r="K805" i="3"/>
  <c r="L805" i="3" s="1"/>
  <c r="N806" i="3"/>
  <c r="O805" i="3"/>
  <c r="T804" i="3" l="1"/>
  <c r="R804" i="3"/>
  <c r="S804" i="3"/>
  <c r="P805" i="3"/>
  <c r="Q805" i="3"/>
  <c r="N807" i="3"/>
  <c r="O806" i="3"/>
  <c r="K806" i="3"/>
  <c r="L806" i="3" s="1"/>
  <c r="M805" i="3"/>
  <c r="R805" i="3" l="1"/>
  <c r="T805" i="3"/>
  <c r="S805" i="3"/>
  <c r="M806" i="3"/>
  <c r="Q806" i="3"/>
  <c r="P806" i="3"/>
  <c r="O807" i="3"/>
  <c r="N808" i="3"/>
  <c r="K807" i="3"/>
  <c r="M807" i="3" s="1"/>
  <c r="R806" i="3" l="1"/>
  <c r="T806" i="3"/>
  <c r="S806" i="3"/>
  <c r="K808" i="3"/>
  <c r="L808" i="3" s="1"/>
  <c r="L807" i="3"/>
  <c r="Q807" i="3"/>
  <c r="P807" i="3"/>
  <c r="N809" i="3"/>
  <c r="O808" i="3"/>
  <c r="R807" i="3" l="1"/>
  <c r="T807" i="3"/>
  <c r="S807" i="3"/>
  <c r="P808" i="3"/>
  <c r="Q808" i="3"/>
  <c r="N810" i="3"/>
  <c r="O809" i="3"/>
  <c r="K809" i="3"/>
  <c r="L809" i="3" s="1"/>
  <c r="M808" i="3"/>
  <c r="R808" i="3" l="1"/>
  <c r="T808" i="3"/>
  <c r="S808" i="3"/>
  <c r="M809" i="3"/>
  <c r="P809" i="3"/>
  <c r="Q809" i="3"/>
  <c r="N811" i="3"/>
  <c r="O810" i="3"/>
  <c r="K810" i="3"/>
  <c r="M810" i="3" s="1"/>
  <c r="R809" i="3" l="1"/>
  <c r="T809" i="3"/>
  <c r="S809" i="3"/>
  <c r="L810" i="3"/>
  <c r="N812" i="3"/>
  <c r="O811" i="3"/>
  <c r="K811" i="3"/>
  <c r="M811" i="3" s="1"/>
  <c r="Q810" i="3"/>
  <c r="P810" i="3"/>
  <c r="R810" i="3" l="1"/>
  <c r="T810" i="3"/>
  <c r="S810" i="3"/>
  <c r="K812" i="3"/>
  <c r="L812" i="3" s="1"/>
  <c r="N813" i="3"/>
  <c r="O812" i="3"/>
  <c r="L811" i="3"/>
  <c r="Q811" i="3"/>
  <c r="P811" i="3"/>
  <c r="R811" i="3" l="1"/>
  <c r="S811" i="3"/>
  <c r="T811" i="3"/>
  <c r="P812" i="3"/>
  <c r="Q812" i="3"/>
  <c r="K813" i="3"/>
  <c r="M813" i="3" s="1"/>
  <c r="M812" i="3"/>
  <c r="N814" i="3"/>
  <c r="O813" i="3"/>
  <c r="R812" i="3" l="1"/>
  <c r="T812" i="3"/>
  <c r="S812" i="3"/>
  <c r="K814" i="3"/>
  <c r="M814" i="3" s="1"/>
  <c r="P813" i="3"/>
  <c r="Q813" i="3"/>
  <c r="L813" i="3"/>
  <c r="N815" i="3"/>
  <c r="O814" i="3"/>
  <c r="R813" i="3" l="1"/>
  <c r="T813" i="3"/>
  <c r="S813" i="3"/>
  <c r="N816" i="3"/>
  <c r="O815" i="3"/>
  <c r="K815" i="3"/>
  <c r="M815" i="3" s="1"/>
  <c r="L814" i="3"/>
  <c r="Q814" i="3"/>
  <c r="P814" i="3"/>
  <c r="R814" i="3" l="1"/>
  <c r="T814" i="3"/>
  <c r="S814" i="3"/>
  <c r="K816" i="3"/>
  <c r="M816" i="3" s="1"/>
  <c r="L815" i="3"/>
  <c r="Q815" i="3"/>
  <c r="P815" i="3"/>
  <c r="N817" i="3"/>
  <c r="O816" i="3"/>
  <c r="R815" i="3" l="1"/>
  <c r="T815" i="3"/>
  <c r="S815" i="3"/>
  <c r="P816" i="3"/>
  <c r="Q816" i="3"/>
  <c r="N818" i="3"/>
  <c r="O817" i="3"/>
  <c r="L816" i="3"/>
  <c r="K817" i="3"/>
  <c r="L817" i="3" s="1"/>
  <c r="R816" i="3" l="1"/>
  <c r="T816" i="3"/>
  <c r="S816" i="3"/>
  <c r="N819" i="3"/>
  <c r="O818" i="3"/>
  <c r="M817" i="3"/>
  <c r="P817" i="3"/>
  <c r="Q817" i="3"/>
  <c r="K818" i="3"/>
  <c r="M818" i="3" s="1"/>
  <c r="T817" i="3" l="1"/>
  <c r="R817" i="3"/>
  <c r="S817" i="3"/>
  <c r="K819" i="3"/>
  <c r="L819" i="3" s="1"/>
  <c r="Q818" i="3"/>
  <c r="P818" i="3"/>
  <c r="L818" i="3"/>
  <c r="N820" i="3"/>
  <c r="O819" i="3"/>
  <c r="R818" i="3" l="1"/>
  <c r="T818" i="3"/>
  <c r="S818" i="3"/>
  <c r="Q819" i="3"/>
  <c r="P819" i="3"/>
  <c r="M819" i="3"/>
  <c r="N821" i="3"/>
  <c r="O820" i="3"/>
  <c r="K820" i="3"/>
  <c r="L820" i="3" s="1"/>
  <c r="R819" i="3" l="1"/>
  <c r="S819" i="3"/>
  <c r="T819" i="3"/>
  <c r="N822" i="3"/>
  <c r="O821" i="3"/>
  <c r="M820" i="3"/>
  <c r="P820" i="3"/>
  <c r="Q820" i="3"/>
  <c r="K821" i="3"/>
  <c r="L821" i="3" s="1"/>
  <c r="T820" i="3" l="1"/>
  <c r="R820" i="3"/>
  <c r="S820" i="3"/>
  <c r="P821" i="3"/>
  <c r="Q821" i="3"/>
  <c r="M821" i="3"/>
  <c r="K822" i="3"/>
  <c r="L822" i="3" s="1"/>
  <c r="N823" i="3"/>
  <c r="O822" i="3"/>
  <c r="R821" i="3" l="1"/>
  <c r="T821" i="3"/>
  <c r="S821" i="3"/>
  <c r="Q822" i="3"/>
  <c r="P822" i="3"/>
  <c r="M822" i="3"/>
  <c r="O823" i="3"/>
  <c r="N824" i="3"/>
  <c r="K823" i="3"/>
  <c r="M823" i="3" s="1"/>
  <c r="R822" i="3" l="1"/>
  <c r="T822" i="3"/>
  <c r="S822" i="3"/>
  <c r="Q823" i="3"/>
  <c r="P823" i="3"/>
  <c r="K824" i="3"/>
  <c r="M824" i="3" s="1"/>
  <c r="L823" i="3"/>
  <c r="N825" i="3"/>
  <c r="O824" i="3"/>
  <c r="R823" i="3" l="1"/>
  <c r="T823" i="3"/>
  <c r="S823" i="3"/>
  <c r="N826" i="3"/>
  <c r="O825" i="3"/>
  <c r="K825" i="3"/>
  <c r="L825" i="3" s="1"/>
  <c r="L824" i="3"/>
  <c r="P824" i="3"/>
  <c r="Q824" i="3"/>
  <c r="R824" i="3" l="1"/>
  <c r="T824" i="3"/>
  <c r="S824" i="3"/>
  <c r="K826" i="3"/>
  <c r="M826" i="3" s="1"/>
  <c r="M825" i="3"/>
  <c r="P825" i="3"/>
  <c r="Q825" i="3"/>
  <c r="N827" i="3"/>
  <c r="O826" i="3"/>
  <c r="R825" i="3" l="1"/>
  <c r="T825" i="3"/>
  <c r="S825" i="3"/>
  <c r="Q826" i="3"/>
  <c r="P826" i="3"/>
  <c r="L826" i="3"/>
  <c r="N828" i="3"/>
  <c r="O827" i="3"/>
  <c r="K827" i="3"/>
  <c r="M827" i="3" s="1"/>
  <c r="R826" i="3" l="1"/>
  <c r="T826" i="3"/>
  <c r="S826" i="3"/>
  <c r="N829" i="3"/>
  <c r="O828" i="3"/>
  <c r="K828" i="3"/>
  <c r="L828" i="3" s="1"/>
  <c r="L827" i="3"/>
  <c r="Q827" i="3"/>
  <c r="P827" i="3"/>
  <c r="R827" i="3" l="1"/>
  <c r="S827" i="3"/>
  <c r="T827" i="3"/>
  <c r="M828" i="3"/>
  <c r="P828" i="3"/>
  <c r="Q828" i="3"/>
  <c r="K829" i="3"/>
  <c r="M829" i="3" s="1"/>
  <c r="N830" i="3"/>
  <c r="O829" i="3"/>
  <c r="R828" i="3" l="1"/>
  <c r="T828" i="3"/>
  <c r="S828" i="3"/>
  <c r="L829" i="3"/>
  <c r="P829" i="3"/>
  <c r="Q829" i="3"/>
  <c r="N831" i="3"/>
  <c r="O830" i="3"/>
  <c r="K830" i="3"/>
  <c r="L830" i="3" s="1"/>
  <c r="R829" i="3" l="1"/>
  <c r="T829" i="3"/>
  <c r="S829" i="3"/>
  <c r="N832" i="3"/>
  <c r="O831" i="3"/>
  <c r="K831" i="3"/>
  <c r="M831" i="3" s="1"/>
  <c r="M830" i="3"/>
  <c r="Q830" i="3"/>
  <c r="P830" i="3"/>
  <c r="R830" i="3" l="1"/>
  <c r="T830" i="3"/>
  <c r="S830" i="3"/>
  <c r="L831" i="3"/>
  <c r="Q831" i="3"/>
  <c r="P831" i="3"/>
  <c r="K832" i="3"/>
  <c r="M832" i="3" s="1"/>
  <c r="N833" i="3"/>
  <c r="O832" i="3"/>
  <c r="R831" i="3" l="1"/>
  <c r="T831" i="3"/>
  <c r="S831" i="3"/>
  <c r="L832" i="3"/>
  <c r="P832" i="3"/>
  <c r="Q832" i="3"/>
  <c r="K833" i="3"/>
  <c r="M833" i="3" s="1"/>
  <c r="N834" i="3"/>
  <c r="O833" i="3"/>
  <c r="R832" i="3" l="1"/>
  <c r="T832" i="3"/>
  <c r="S832" i="3"/>
  <c r="L833" i="3"/>
  <c r="P833" i="3"/>
  <c r="Q833" i="3"/>
  <c r="N835" i="3"/>
  <c r="O834" i="3"/>
  <c r="K834" i="3"/>
  <c r="L834" i="3" s="1"/>
  <c r="R833" i="3" l="1"/>
  <c r="T833" i="3"/>
  <c r="S833" i="3"/>
  <c r="N836" i="3"/>
  <c r="O835" i="3"/>
  <c r="K835" i="3"/>
  <c r="M835" i="3" s="1"/>
  <c r="M834" i="3"/>
  <c r="Q834" i="3"/>
  <c r="P834" i="3"/>
  <c r="R834" i="3" l="1"/>
  <c r="T834" i="3"/>
  <c r="S834" i="3"/>
  <c r="Q835" i="3"/>
  <c r="P835" i="3"/>
  <c r="L835" i="3"/>
  <c r="K836" i="3"/>
  <c r="M836" i="3" s="1"/>
  <c r="N837" i="3"/>
  <c r="O836" i="3"/>
  <c r="R835" i="3" l="1"/>
  <c r="S835" i="3"/>
  <c r="T835" i="3"/>
  <c r="P836" i="3"/>
  <c r="Q836" i="3"/>
  <c r="K837" i="3"/>
  <c r="L837" i="3" s="1"/>
  <c r="N838" i="3"/>
  <c r="O837" i="3"/>
  <c r="L836" i="3"/>
  <c r="T836" i="3" l="1"/>
  <c r="R836" i="3"/>
  <c r="S836" i="3"/>
  <c r="P837" i="3"/>
  <c r="Q837" i="3"/>
  <c r="N839" i="3"/>
  <c r="O838" i="3"/>
  <c r="K838" i="3"/>
  <c r="M838" i="3" s="1"/>
  <c r="M837" i="3"/>
  <c r="R837" i="3" l="1"/>
  <c r="T837" i="3"/>
  <c r="S837" i="3"/>
  <c r="L838" i="3"/>
  <c r="Q838" i="3"/>
  <c r="P838" i="3"/>
  <c r="O839" i="3"/>
  <c r="N840" i="3"/>
  <c r="K839" i="3"/>
  <c r="M839" i="3" s="1"/>
  <c r="R838" i="3" l="1"/>
  <c r="T838" i="3"/>
  <c r="S838" i="3"/>
  <c r="Q839" i="3"/>
  <c r="P839" i="3"/>
  <c r="K840" i="3"/>
  <c r="M840" i="3" s="1"/>
  <c r="L839" i="3"/>
  <c r="N841" i="3"/>
  <c r="O840" i="3"/>
  <c r="R839" i="3" l="1"/>
  <c r="T839" i="3"/>
  <c r="S839" i="3"/>
  <c r="P840" i="3"/>
  <c r="Q840" i="3"/>
  <c r="K841" i="3"/>
  <c r="L841" i="3" s="1"/>
  <c r="L840" i="3"/>
  <c r="N842" i="3"/>
  <c r="O841" i="3"/>
  <c r="R840" i="3" l="1"/>
  <c r="T840" i="3"/>
  <c r="S840" i="3"/>
  <c r="K842" i="3"/>
  <c r="M842" i="3" s="1"/>
  <c r="N843" i="3"/>
  <c r="O842" i="3"/>
  <c r="M841" i="3"/>
  <c r="P841" i="3"/>
  <c r="Q841" i="3"/>
  <c r="R841" i="3" l="1"/>
  <c r="T841" i="3"/>
  <c r="S841" i="3"/>
  <c r="N844" i="3"/>
  <c r="O843" i="3"/>
  <c r="L842" i="3"/>
  <c r="K843" i="3"/>
  <c r="M843" i="3" s="1"/>
  <c r="Q842" i="3"/>
  <c r="P842" i="3"/>
  <c r="R842" i="3" l="1"/>
  <c r="T842" i="3"/>
  <c r="S842" i="3"/>
  <c r="L843" i="3"/>
  <c r="Q843" i="3"/>
  <c r="P843" i="3"/>
  <c r="K844" i="3"/>
  <c r="L844" i="3" s="1"/>
  <c r="N845" i="3"/>
  <c r="O844" i="3"/>
  <c r="R843" i="3" l="1"/>
  <c r="S843" i="3"/>
  <c r="T843" i="3"/>
  <c r="M844" i="3"/>
  <c r="P844" i="3"/>
  <c r="Q844" i="3"/>
  <c r="K845" i="3"/>
  <c r="M845" i="3" s="1"/>
  <c r="N846" i="3"/>
  <c r="O845" i="3"/>
  <c r="R844" i="3" l="1"/>
  <c r="T844" i="3"/>
  <c r="S844" i="3"/>
  <c r="L845" i="3"/>
  <c r="P845" i="3"/>
  <c r="Q845" i="3"/>
  <c r="N847" i="3"/>
  <c r="O846" i="3"/>
  <c r="K846" i="3"/>
  <c r="L846" i="3" s="1"/>
  <c r="R845" i="3" l="1"/>
  <c r="T845" i="3"/>
  <c r="S845" i="3"/>
  <c r="M846" i="3"/>
  <c r="N848" i="3"/>
  <c r="O847" i="3"/>
  <c r="K847" i="3"/>
  <c r="L847" i="3" s="1"/>
  <c r="Q846" i="3"/>
  <c r="P846" i="3"/>
  <c r="R846" i="3" l="1"/>
  <c r="T846" i="3"/>
  <c r="S846" i="3"/>
  <c r="Q847" i="3"/>
  <c r="P847" i="3"/>
  <c r="M847" i="3"/>
  <c r="K848" i="3"/>
  <c r="L848" i="3" s="1"/>
  <c r="N849" i="3"/>
  <c r="O848" i="3"/>
  <c r="R847" i="3" l="1"/>
  <c r="T847" i="3"/>
  <c r="S847" i="3"/>
  <c r="M848" i="3"/>
  <c r="P848" i="3"/>
  <c r="Q848" i="3"/>
  <c r="K849" i="3"/>
  <c r="M849" i="3" s="1"/>
  <c r="N850" i="3"/>
  <c r="O849" i="3"/>
  <c r="R848" i="3" l="1"/>
  <c r="T848" i="3"/>
  <c r="S848" i="3"/>
  <c r="L849" i="3"/>
  <c r="P849" i="3"/>
  <c r="Q849" i="3"/>
  <c r="N851" i="3"/>
  <c r="O850" i="3"/>
  <c r="K850" i="3"/>
  <c r="L850" i="3" s="1"/>
  <c r="T849" i="3" l="1"/>
  <c r="R849" i="3"/>
  <c r="S849" i="3"/>
  <c r="N852" i="3"/>
  <c r="O851" i="3"/>
  <c r="K851" i="3"/>
  <c r="M851" i="3" s="1"/>
  <c r="M850" i="3"/>
  <c r="Q850" i="3"/>
  <c r="P850" i="3"/>
  <c r="R850" i="3" l="1"/>
  <c r="T850" i="3"/>
  <c r="S850" i="3"/>
  <c r="L851" i="3"/>
  <c r="K852" i="3"/>
  <c r="L852" i="3" s="1"/>
  <c r="Q851" i="3"/>
  <c r="P851" i="3"/>
  <c r="N853" i="3"/>
  <c r="O852" i="3"/>
  <c r="R851" i="3" l="1"/>
  <c r="S851" i="3"/>
  <c r="T851" i="3"/>
  <c r="K853" i="3"/>
  <c r="L853" i="3" s="1"/>
  <c r="P852" i="3"/>
  <c r="Q852" i="3"/>
  <c r="M852" i="3"/>
  <c r="N854" i="3"/>
  <c r="O853" i="3"/>
  <c r="T852" i="3" l="1"/>
  <c r="R852" i="3"/>
  <c r="S852" i="3"/>
  <c r="N855" i="3"/>
  <c r="O854" i="3"/>
  <c r="M853" i="3"/>
  <c r="P853" i="3"/>
  <c r="Q853" i="3"/>
  <c r="K854" i="3"/>
  <c r="M854" i="3" s="1"/>
  <c r="R853" i="3" l="1"/>
  <c r="T853" i="3"/>
  <c r="S853" i="3"/>
  <c r="L854" i="3"/>
  <c r="O855" i="3"/>
  <c r="N856" i="3"/>
  <c r="K855" i="3"/>
  <c r="M855" i="3" s="1"/>
  <c r="Q854" i="3"/>
  <c r="P854" i="3"/>
  <c r="R854" i="3" l="1"/>
  <c r="T854" i="3"/>
  <c r="S854" i="3"/>
  <c r="L855" i="3"/>
  <c r="N857" i="3"/>
  <c r="O856" i="3"/>
  <c r="K856" i="3"/>
  <c r="M856" i="3" s="1"/>
  <c r="Q855" i="3"/>
  <c r="P855" i="3"/>
  <c r="R855" i="3" l="1"/>
  <c r="T855" i="3"/>
  <c r="S855" i="3"/>
  <c r="K857" i="3"/>
  <c r="M857" i="3" s="1"/>
  <c r="L856" i="3"/>
  <c r="P856" i="3"/>
  <c r="Q856" i="3"/>
  <c r="N858" i="3"/>
  <c r="O857" i="3"/>
  <c r="R856" i="3" l="1"/>
  <c r="T856" i="3"/>
  <c r="S856" i="3"/>
  <c r="N859" i="3"/>
  <c r="O858" i="3"/>
  <c r="L857" i="3"/>
  <c r="P857" i="3"/>
  <c r="Q857" i="3"/>
  <c r="K858" i="3"/>
  <c r="M858" i="3" s="1"/>
  <c r="R857" i="3" l="1"/>
  <c r="T857" i="3"/>
  <c r="S857" i="3"/>
  <c r="K859" i="3"/>
  <c r="M859" i="3" s="1"/>
  <c r="L858" i="3"/>
  <c r="Q858" i="3"/>
  <c r="P858" i="3"/>
  <c r="N860" i="3"/>
  <c r="O859" i="3"/>
  <c r="R858" i="3" l="1"/>
  <c r="T858" i="3"/>
  <c r="S858" i="3"/>
  <c r="N861" i="3"/>
  <c r="O860" i="3"/>
  <c r="K860" i="3"/>
  <c r="L860" i="3" s="1"/>
  <c r="Q859" i="3"/>
  <c r="P859" i="3"/>
  <c r="L859" i="3"/>
  <c r="R859" i="3" l="1"/>
  <c r="S859" i="3"/>
  <c r="T859" i="3"/>
  <c r="M860" i="3"/>
  <c r="K861" i="3"/>
  <c r="M861" i="3" s="1"/>
  <c r="P860" i="3"/>
  <c r="Q860" i="3"/>
  <c r="N862" i="3"/>
  <c r="O861" i="3"/>
  <c r="R860" i="3" l="1"/>
  <c r="T860" i="3"/>
  <c r="S860" i="3"/>
  <c r="L861" i="3"/>
  <c r="P861" i="3"/>
  <c r="Q861" i="3"/>
  <c r="K862" i="3"/>
  <c r="L862" i="3" s="1"/>
  <c r="N863" i="3"/>
  <c r="O862" i="3"/>
  <c r="R861" i="3" l="1"/>
  <c r="T861" i="3"/>
  <c r="S861" i="3"/>
  <c r="K863" i="3"/>
  <c r="M863" i="3" s="1"/>
  <c r="N864" i="3"/>
  <c r="O863" i="3"/>
  <c r="M862" i="3"/>
  <c r="Q862" i="3"/>
  <c r="P862" i="3"/>
  <c r="R862" i="3" l="1"/>
  <c r="T862" i="3"/>
  <c r="S862" i="3"/>
  <c r="K864" i="3"/>
  <c r="M864" i="3" s="1"/>
  <c r="Q863" i="3"/>
  <c r="P863" i="3"/>
  <c r="L863" i="3"/>
  <c r="N865" i="3"/>
  <c r="O864" i="3"/>
  <c r="R863" i="3" l="1"/>
  <c r="T863" i="3"/>
  <c r="S863" i="3"/>
  <c r="P864" i="3"/>
  <c r="Q864" i="3"/>
  <c r="L864" i="3"/>
  <c r="N866" i="3"/>
  <c r="O865" i="3"/>
  <c r="K865" i="3"/>
  <c r="M865" i="3" s="1"/>
  <c r="R864" i="3" l="1"/>
  <c r="T864" i="3"/>
  <c r="S864" i="3"/>
  <c r="N867" i="3"/>
  <c r="O866" i="3"/>
  <c r="L865" i="3"/>
  <c r="K866" i="3"/>
  <c r="M866" i="3" s="1"/>
  <c r="P865" i="3"/>
  <c r="Q865" i="3"/>
  <c r="R865" i="3" l="1"/>
  <c r="T865" i="3"/>
  <c r="S865" i="3"/>
  <c r="L866" i="3"/>
  <c r="K867" i="3"/>
  <c r="M867" i="3" s="1"/>
  <c r="Q866" i="3"/>
  <c r="P866" i="3"/>
  <c r="N868" i="3"/>
  <c r="O867" i="3"/>
  <c r="R866" i="3" l="1"/>
  <c r="T866" i="3"/>
  <c r="S866" i="3"/>
  <c r="Q867" i="3"/>
  <c r="P867" i="3"/>
  <c r="K868" i="3"/>
  <c r="L868" i="3" s="1"/>
  <c r="N869" i="3"/>
  <c r="O868" i="3"/>
  <c r="L867" i="3"/>
  <c r="R867" i="3" l="1"/>
  <c r="S867" i="3"/>
  <c r="T867" i="3"/>
  <c r="N870" i="3"/>
  <c r="O869" i="3"/>
  <c r="M868" i="3"/>
  <c r="P868" i="3"/>
  <c r="Q868" i="3"/>
  <c r="K869" i="3"/>
  <c r="M869" i="3" s="1"/>
  <c r="T868" i="3" l="1"/>
  <c r="R868" i="3"/>
  <c r="S868" i="3"/>
  <c r="L869" i="3"/>
  <c r="K870" i="3"/>
  <c r="L870" i="3" s="1"/>
  <c r="P869" i="3"/>
  <c r="Q869" i="3"/>
  <c r="N871" i="3"/>
  <c r="O870" i="3"/>
  <c r="R869" i="3" l="1"/>
  <c r="T869" i="3"/>
  <c r="S869" i="3"/>
  <c r="K871" i="3"/>
  <c r="L871" i="3" s="1"/>
  <c r="Q870" i="3"/>
  <c r="P870" i="3"/>
  <c r="O871" i="3"/>
  <c r="N872" i="3"/>
  <c r="M870" i="3"/>
  <c r="R870" i="3" l="1"/>
  <c r="T870" i="3"/>
  <c r="S870" i="3"/>
  <c r="N873" i="3"/>
  <c r="O872" i="3"/>
  <c r="M871" i="3"/>
  <c r="Q871" i="3"/>
  <c r="P871" i="3"/>
  <c r="K872" i="3"/>
  <c r="L872" i="3" s="1"/>
  <c r="R871" i="3" l="1"/>
  <c r="T871" i="3"/>
  <c r="S871" i="3"/>
  <c r="M872" i="3"/>
  <c r="K873" i="3"/>
  <c r="L873" i="3" s="1"/>
  <c r="P872" i="3"/>
  <c r="Q872" i="3"/>
  <c r="N874" i="3"/>
  <c r="O873" i="3"/>
  <c r="R872" i="3" l="1"/>
  <c r="T872" i="3"/>
  <c r="S872" i="3"/>
  <c r="P873" i="3"/>
  <c r="Q873" i="3"/>
  <c r="M873" i="3"/>
  <c r="N875" i="3"/>
  <c r="O874" i="3"/>
  <c r="K874" i="3"/>
  <c r="M874" i="3" s="1"/>
  <c r="R873" i="3" l="1"/>
  <c r="T873" i="3"/>
  <c r="S873" i="3"/>
  <c r="L874" i="3"/>
  <c r="Q874" i="3"/>
  <c r="P874" i="3"/>
  <c r="N876" i="3"/>
  <c r="O875" i="3"/>
  <c r="K875" i="3"/>
  <c r="L875" i="3" s="1"/>
  <c r="R874" i="3" l="1"/>
  <c r="T874" i="3"/>
  <c r="S874" i="3"/>
  <c r="K876" i="3"/>
  <c r="L876" i="3" s="1"/>
  <c r="N877" i="3"/>
  <c r="O876" i="3"/>
  <c r="M875" i="3"/>
  <c r="Q875" i="3"/>
  <c r="P875" i="3"/>
  <c r="R875" i="3" l="1"/>
  <c r="S875" i="3"/>
  <c r="T875" i="3"/>
  <c r="M876" i="3"/>
  <c r="K877" i="3"/>
  <c r="L877" i="3" s="1"/>
  <c r="N878" i="3"/>
  <c r="O877" i="3"/>
  <c r="P876" i="3"/>
  <c r="Q876" i="3"/>
  <c r="R876" i="3" l="1"/>
  <c r="T876" i="3"/>
  <c r="S876" i="3"/>
  <c r="P877" i="3"/>
  <c r="Q877" i="3"/>
  <c r="M877" i="3"/>
  <c r="N879" i="3"/>
  <c r="O878" i="3"/>
  <c r="K878" i="3"/>
  <c r="M878" i="3" s="1"/>
  <c r="R877" i="3" l="1"/>
  <c r="T877" i="3"/>
  <c r="S877" i="3"/>
  <c r="L878" i="3"/>
  <c r="Q878" i="3"/>
  <c r="P878" i="3"/>
  <c r="N880" i="3"/>
  <c r="O879" i="3"/>
  <c r="K879" i="3"/>
  <c r="L879" i="3" s="1"/>
  <c r="R878" i="3" l="1"/>
  <c r="T878" i="3"/>
  <c r="S878" i="3"/>
  <c r="M879" i="3"/>
  <c r="K880" i="3"/>
  <c r="M880" i="3" s="1"/>
  <c r="N881" i="3"/>
  <c r="O880" i="3"/>
  <c r="Q879" i="3"/>
  <c r="P879" i="3"/>
  <c r="R879" i="3" l="1"/>
  <c r="T879" i="3"/>
  <c r="S879" i="3"/>
  <c r="P880" i="3"/>
  <c r="Q880" i="3"/>
  <c r="K881" i="3"/>
  <c r="M881" i="3" s="1"/>
  <c r="N882" i="3"/>
  <c r="O881" i="3"/>
  <c r="L880" i="3"/>
  <c r="R880" i="3" l="1"/>
  <c r="T880" i="3"/>
  <c r="S880" i="3"/>
  <c r="L881" i="3"/>
  <c r="P881" i="3"/>
  <c r="Q881" i="3"/>
  <c r="N883" i="3"/>
  <c r="O882" i="3"/>
  <c r="K882" i="3"/>
  <c r="M882" i="3" s="1"/>
  <c r="T881" i="3" l="1"/>
  <c r="R881" i="3"/>
  <c r="S881" i="3"/>
  <c r="N884" i="3"/>
  <c r="O883" i="3"/>
  <c r="L882" i="3"/>
  <c r="Q882" i="3"/>
  <c r="P882" i="3"/>
  <c r="K883" i="3"/>
  <c r="M883" i="3" s="1"/>
  <c r="R882" i="3" l="1"/>
  <c r="T882" i="3"/>
  <c r="S882" i="3"/>
  <c r="L883" i="3"/>
  <c r="Q883" i="3"/>
  <c r="P883" i="3"/>
  <c r="K884" i="3"/>
  <c r="M884" i="3" s="1"/>
  <c r="N885" i="3"/>
  <c r="O884" i="3"/>
  <c r="R883" i="3" l="1"/>
  <c r="S883" i="3"/>
  <c r="T883" i="3"/>
  <c r="P884" i="3"/>
  <c r="Q884" i="3"/>
  <c r="K885" i="3"/>
  <c r="M885" i="3" s="1"/>
  <c r="N886" i="3"/>
  <c r="O885" i="3"/>
  <c r="L884" i="3"/>
  <c r="T884" i="3" l="1"/>
  <c r="S884" i="3"/>
  <c r="R884" i="3"/>
  <c r="N887" i="3"/>
  <c r="O886" i="3"/>
  <c r="L885" i="3"/>
  <c r="P885" i="3"/>
  <c r="Q885" i="3"/>
  <c r="K886" i="3"/>
  <c r="L886" i="3" s="1"/>
  <c r="R885" i="3" l="1"/>
  <c r="T885" i="3"/>
  <c r="S885" i="3"/>
  <c r="K887" i="3"/>
  <c r="M887" i="3" s="1"/>
  <c r="M886" i="3"/>
  <c r="Q886" i="3"/>
  <c r="P886" i="3"/>
  <c r="O887" i="3"/>
  <c r="N888" i="3"/>
  <c r="R886" i="3" l="1"/>
  <c r="T886" i="3"/>
  <c r="S886" i="3"/>
  <c r="N889" i="3"/>
  <c r="O888" i="3"/>
  <c r="Q887" i="3"/>
  <c r="P887" i="3"/>
  <c r="K888" i="3"/>
  <c r="L888" i="3" s="1"/>
  <c r="L887" i="3"/>
  <c r="R887" i="3" l="1"/>
  <c r="T887" i="3"/>
  <c r="S887" i="3"/>
  <c r="M888" i="3"/>
  <c r="K889" i="3"/>
  <c r="L889" i="3" s="1"/>
  <c r="P888" i="3"/>
  <c r="Q888" i="3"/>
  <c r="N890" i="3"/>
  <c r="O889" i="3"/>
  <c r="R888" i="3" l="1"/>
  <c r="T888" i="3"/>
  <c r="S888" i="3"/>
  <c r="P889" i="3"/>
  <c r="Q889" i="3"/>
  <c r="M889" i="3"/>
  <c r="N891" i="3"/>
  <c r="O890" i="3"/>
  <c r="K890" i="3"/>
  <c r="M890" i="3" s="1"/>
  <c r="R889" i="3" l="1"/>
  <c r="T889" i="3"/>
  <c r="S889" i="3"/>
  <c r="L890" i="3"/>
  <c r="N892" i="3"/>
  <c r="O891" i="3"/>
  <c r="K891" i="3"/>
  <c r="L891" i="3" s="1"/>
  <c r="Q890" i="3"/>
  <c r="P890" i="3"/>
  <c r="R890" i="3" l="1"/>
  <c r="T890" i="3"/>
  <c r="S890" i="3"/>
  <c r="K892" i="3"/>
  <c r="L892" i="3" s="1"/>
  <c r="N893" i="3"/>
  <c r="O892" i="3"/>
  <c r="M891" i="3"/>
  <c r="Q891" i="3"/>
  <c r="P891" i="3"/>
  <c r="R891" i="3" l="1"/>
  <c r="S891" i="3"/>
  <c r="T891" i="3"/>
  <c r="M892" i="3"/>
  <c r="P892" i="3"/>
  <c r="Q892" i="3"/>
  <c r="K893" i="3"/>
  <c r="L893" i="3" s="1"/>
  <c r="N894" i="3"/>
  <c r="O893" i="3"/>
  <c r="R892" i="3" l="1"/>
  <c r="T892" i="3"/>
  <c r="S892" i="3"/>
  <c r="P893" i="3"/>
  <c r="Q893" i="3"/>
  <c r="N895" i="3"/>
  <c r="O894" i="3"/>
  <c r="K894" i="3"/>
  <c r="L894" i="3" s="1"/>
  <c r="M893" i="3"/>
  <c r="R893" i="3" l="1"/>
  <c r="T893" i="3"/>
  <c r="S893" i="3"/>
  <c r="N896" i="3"/>
  <c r="O895" i="3"/>
  <c r="M894" i="3"/>
  <c r="Q894" i="3"/>
  <c r="P894" i="3"/>
  <c r="K895" i="3"/>
  <c r="M895" i="3" s="1"/>
  <c r="R894" i="3" l="1"/>
  <c r="T894" i="3"/>
  <c r="S894" i="3"/>
  <c r="K896" i="3"/>
  <c r="L896" i="3" s="1"/>
  <c r="L895" i="3"/>
  <c r="Q895" i="3"/>
  <c r="P895" i="3"/>
  <c r="N897" i="3"/>
  <c r="O896" i="3"/>
  <c r="R895" i="3" l="1"/>
  <c r="T895" i="3"/>
  <c r="S895" i="3"/>
  <c r="P896" i="3"/>
  <c r="Q896" i="3"/>
  <c r="M896" i="3"/>
  <c r="N898" i="3"/>
  <c r="O897" i="3"/>
  <c r="K897" i="3"/>
  <c r="M897" i="3" s="1"/>
  <c r="R896" i="3" l="1"/>
  <c r="T896" i="3"/>
  <c r="S896" i="3"/>
  <c r="K898" i="3"/>
  <c r="M898" i="3" s="1"/>
  <c r="P897" i="3"/>
  <c r="Q897" i="3"/>
  <c r="L897" i="3"/>
  <c r="N899" i="3"/>
  <c r="O898" i="3"/>
  <c r="R897" i="3" l="1"/>
  <c r="T897" i="3"/>
  <c r="S897" i="3"/>
  <c r="N900" i="3"/>
  <c r="O899" i="3"/>
  <c r="L898" i="3"/>
  <c r="K899" i="3"/>
  <c r="M899" i="3" s="1"/>
  <c r="Q898" i="3"/>
  <c r="P898" i="3"/>
  <c r="R898" i="3" l="1"/>
  <c r="T898" i="3"/>
  <c r="S898" i="3"/>
  <c r="K900" i="3"/>
  <c r="L900" i="3" s="1"/>
  <c r="Q899" i="3"/>
  <c r="P899" i="3"/>
  <c r="L899" i="3"/>
  <c r="N901" i="3"/>
  <c r="O900" i="3"/>
  <c r="R899" i="3" l="1"/>
  <c r="S899" i="3"/>
  <c r="T899" i="3"/>
  <c r="N902" i="3"/>
  <c r="O901" i="3"/>
  <c r="P900" i="3"/>
  <c r="Q900" i="3"/>
  <c r="M900" i="3"/>
  <c r="K901" i="3"/>
  <c r="M901" i="3" s="1"/>
  <c r="T900" i="3" l="1"/>
  <c r="R900" i="3"/>
  <c r="S900" i="3"/>
  <c r="K902" i="3"/>
  <c r="M902" i="3" s="1"/>
  <c r="L901" i="3"/>
  <c r="P901" i="3"/>
  <c r="Q901" i="3"/>
  <c r="N903" i="3"/>
  <c r="O902" i="3"/>
  <c r="R901" i="3" l="1"/>
  <c r="T901" i="3"/>
  <c r="S901" i="3"/>
  <c r="Q902" i="3"/>
  <c r="P902" i="3"/>
  <c r="L902" i="3"/>
  <c r="O903" i="3"/>
  <c r="N904" i="3"/>
  <c r="K903" i="3"/>
  <c r="M903" i="3" s="1"/>
  <c r="R902" i="3" l="1"/>
  <c r="T902" i="3"/>
  <c r="S902" i="3"/>
  <c r="Q903" i="3"/>
  <c r="P903" i="3"/>
  <c r="K904" i="3"/>
  <c r="M904" i="3" s="1"/>
  <c r="L903" i="3"/>
  <c r="N905" i="3"/>
  <c r="O904" i="3"/>
  <c r="R903" i="3" l="1"/>
  <c r="T903" i="3"/>
  <c r="S903" i="3"/>
  <c r="N906" i="3"/>
  <c r="O905" i="3"/>
  <c r="K905" i="3"/>
  <c r="L905" i="3" s="1"/>
  <c r="L904" i="3"/>
  <c r="P904" i="3"/>
  <c r="Q904" i="3"/>
  <c r="R904" i="3" l="1"/>
  <c r="T904" i="3"/>
  <c r="S904" i="3"/>
  <c r="K906" i="3"/>
  <c r="M906" i="3" s="1"/>
  <c r="M905" i="3"/>
  <c r="P905" i="3"/>
  <c r="Q905" i="3"/>
  <c r="N907" i="3"/>
  <c r="O906" i="3"/>
  <c r="R905" i="3" l="1"/>
  <c r="T905" i="3"/>
  <c r="S905" i="3"/>
  <c r="Q906" i="3"/>
  <c r="P906" i="3"/>
  <c r="L906" i="3"/>
  <c r="N908" i="3"/>
  <c r="O907" i="3"/>
  <c r="K907" i="3"/>
  <c r="M907" i="3" s="1"/>
  <c r="R906" i="3" l="1"/>
  <c r="T906" i="3"/>
  <c r="S906" i="3"/>
  <c r="N909" i="3"/>
  <c r="O908" i="3"/>
  <c r="K908" i="3"/>
  <c r="L908" i="3" s="1"/>
  <c r="L907" i="3"/>
  <c r="Q907" i="3"/>
  <c r="P907" i="3"/>
  <c r="R907" i="3" l="1"/>
  <c r="S907" i="3"/>
  <c r="T907" i="3"/>
  <c r="K909" i="3"/>
  <c r="L909" i="3" s="1"/>
  <c r="M908" i="3"/>
  <c r="P908" i="3"/>
  <c r="Q908" i="3"/>
  <c r="N910" i="3"/>
  <c r="O909" i="3"/>
  <c r="R908" i="3" l="1"/>
  <c r="T908" i="3"/>
  <c r="S908" i="3"/>
  <c r="M909" i="3"/>
  <c r="P909" i="3"/>
  <c r="Q909" i="3"/>
  <c r="N911" i="3"/>
  <c r="O910" i="3"/>
  <c r="K910" i="3"/>
  <c r="M910" i="3" s="1"/>
  <c r="R909" i="3" l="1"/>
  <c r="T909" i="3"/>
  <c r="S909" i="3"/>
  <c r="N912" i="3"/>
  <c r="O911" i="3"/>
  <c r="L910" i="3"/>
  <c r="K911" i="3"/>
  <c r="M911" i="3" s="1"/>
  <c r="Q910" i="3"/>
  <c r="P910" i="3"/>
  <c r="R910" i="3" l="1"/>
  <c r="T910" i="3"/>
  <c r="S910" i="3"/>
  <c r="L911" i="3"/>
  <c r="Q911" i="3"/>
  <c r="P911" i="3"/>
  <c r="K912" i="3"/>
  <c r="M912" i="3" s="1"/>
  <c r="N913" i="3"/>
  <c r="O912" i="3"/>
  <c r="R911" i="3" l="1"/>
  <c r="T911" i="3"/>
  <c r="S911" i="3"/>
  <c r="N914" i="3"/>
  <c r="O913" i="3"/>
  <c r="L912" i="3"/>
  <c r="P912" i="3"/>
  <c r="Q912" i="3"/>
  <c r="K913" i="3"/>
  <c r="M913" i="3" s="1"/>
  <c r="R912" i="3" l="1"/>
  <c r="T912" i="3"/>
  <c r="S912" i="3"/>
  <c r="L913" i="3"/>
  <c r="K914" i="3"/>
  <c r="L914" i="3" s="1"/>
  <c r="P913" i="3"/>
  <c r="Q913" i="3"/>
  <c r="N915" i="3"/>
  <c r="O914" i="3"/>
  <c r="T913" i="3" l="1"/>
  <c r="R913" i="3"/>
  <c r="S913" i="3"/>
  <c r="Q914" i="3"/>
  <c r="P914" i="3"/>
  <c r="N916" i="3"/>
  <c r="O915" i="3"/>
  <c r="K915" i="3"/>
  <c r="L915" i="3" s="1"/>
  <c r="M914" i="3"/>
  <c r="R914" i="3" l="1"/>
  <c r="T914" i="3"/>
  <c r="S914" i="3"/>
  <c r="M915" i="3"/>
  <c r="Q915" i="3"/>
  <c r="P915" i="3"/>
  <c r="K916" i="3"/>
  <c r="M916" i="3" s="1"/>
  <c r="N917" i="3"/>
  <c r="O916" i="3"/>
  <c r="R915" i="3" l="1"/>
  <c r="S915" i="3"/>
  <c r="T915" i="3"/>
  <c r="N918" i="3"/>
  <c r="O917" i="3"/>
  <c r="L916" i="3"/>
  <c r="P916" i="3"/>
  <c r="Q916" i="3"/>
  <c r="K917" i="3"/>
  <c r="L917" i="3" s="1"/>
  <c r="T916" i="3" l="1"/>
  <c r="R916" i="3"/>
  <c r="S916" i="3"/>
  <c r="M917" i="3"/>
  <c r="P917" i="3"/>
  <c r="Q917" i="3"/>
  <c r="K918" i="3"/>
  <c r="L918" i="3" s="1"/>
  <c r="N919" i="3"/>
  <c r="O918" i="3"/>
  <c r="R917" i="3" l="1"/>
  <c r="T917" i="3"/>
  <c r="S917" i="3"/>
  <c r="Q918" i="3"/>
  <c r="P918" i="3"/>
  <c r="K919" i="3"/>
  <c r="M919" i="3" s="1"/>
  <c r="O919" i="3"/>
  <c r="N920" i="3"/>
  <c r="M918" i="3"/>
  <c r="R918" i="3" l="1"/>
  <c r="T918" i="3"/>
  <c r="S918" i="3"/>
  <c r="N921" i="3"/>
  <c r="O920" i="3"/>
  <c r="L919" i="3"/>
  <c r="Q919" i="3"/>
  <c r="P919" i="3"/>
  <c r="K920" i="3"/>
  <c r="M920" i="3" s="1"/>
  <c r="R919" i="3" l="1"/>
  <c r="T919" i="3"/>
  <c r="S919" i="3"/>
  <c r="K921" i="3"/>
  <c r="M921" i="3" s="1"/>
  <c r="L920" i="3"/>
  <c r="P920" i="3"/>
  <c r="Q920" i="3"/>
  <c r="N922" i="3"/>
  <c r="O921" i="3"/>
  <c r="R920" i="3" l="1"/>
  <c r="T920" i="3"/>
  <c r="S920" i="3"/>
  <c r="P921" i="3"/>
  <c r="Q921" i="3"/>
  <c r="K922" i="3"/>
  <c r="L922" i="3" s="1"/>
  <c r="L921" i="3"/>
  <c r="N923" i="3"/>
  <c r="O922" i="3"/>
  <c r="R921" i="3" l="1"/>
  <c r="T921" i="3"/>
  <c r="S921" i="3"/>
  <c r="N924" i="3"/>
  <c r="O923" i="3"/>
  <c r="K923" i="3"/>
  <c r="M923" i="3" s="1"/>
  <c r="Q922" i="3"/>
  <c r="P922" i="3"/>
  <c r="M922" i="3"/>
  <c r="R922" i="3" l="1"/>
  <c r="T922" i="3"/>
  <c r="S922" i="3"/>
  <c r="L923" i="3"/>
  <c r="Q923" i="3"/>
  <c r="P923" i="3"/>
  <c r="K924" i="3"/>
  <c r="L924" i="3" s="1"/>
  <c r="N925" i="3"/>
  <c r="O924" i="3"/>
  <c r="R923" i="3" l="1"/>
  <c r="S923" i="3"/>
  <c r="T923" i="3"/>
  <c r="K925" i="3"/>
  <c r="L925" i="3" s="1"/>
  <c r="M924" i="3"/>
  <c r="P924" i="3"/>
  <c r="Q924" i="3"/>
  <c r="N926" i="3"/>
  <c r="O925" i="3"/>
  <c r="R924" i="3" l="1"/>
  <c r="T924" i="3"/>
  <c r="S924" i="3"/>
  <c r="M925" i="3"/>
  <c r="N927" i="3"/>
  <c r="O926" i="3"/>
  <c r="P925" i="3"/>
  <c r="Q925" i="3"/>
  <c r="K926" i="3"/>
  <c r="M926" i="3" s="1"/>
  <c r="R925" i="3" l="1"/>
  <c r="T925" i="3"/>
  <c r="S925" i="3"/>
  <c r="L926" i="3"/>
  <c r="K927" i="3"/>
  <c r="M927" i="3" s="1"/>
  <c r="Q926" i="3"/>
  <c r="P926" i="3"/>
  <c r="N928" i="3"/>
  <c r="O927" i="3"/>
  <c r="R926" i="3" l="1"/>
  <c r="T926" i="3"/>
  <c r="S926" i="3"/>
  <c r="Q927" i="3"/>
  <c r="P927" i="3"/>
  <c r="N929" i="3"/>
  <c r="O928" i="3"/>
  <c r="K928" i="3"/>
  <c r="L928" i="3" s="1"/>
  <c r="L927" i="3"/>
  <c r="R927" i="3" l="1"/>
  <c r="T927" i="3"/>
  <c r="S927" i="3"/>
  <c r="N930" i="3"/>
  <c r="O929" i="3"/>
  <c r="M928" i="3"/>
  <c r="P928" i="3"/>
  <c r="Q928" i="3"/>
  <c r="K929" i="3"/>
  <c r="M929" i="3" s="1"/>
  <c r="R928" i="3" l="1"/>
  <c r="T928" i="3"/>
  <c r="S928" i="3"/>
  <c r="K930" i="3"/>
  <c r="M930" i="3" s="1"/>
  <c r="P929" i="3"/>
  <c r="Q929" i="3"/>
  <c r="L929" i="3"/>
  <c r="N931" i="3"/>
  <c r="O930" i="3"/>
  <c r="R929" i="3" l="1"/>
  <c r="T929" i="3"/>
  <c r="S929" i="3"/>
  <c r="Q930" i="3"/>
  <c r="P930" i="3"/>
  <c r="L930" i="3"/>
  <c r="K931" i="3"/>
  <c r="M931" i="3" s="1"/>
  <c r="N932" i="3"/>
  <c r="O931" i="3"/>
  <c r="R930" i="3" l="1"/>
  <c r="T930" i="3"/>
  <c r="S930" i="3"/>
  <c r="Q931" i="3"/>
  <c r="P931" i="3"/>
  <c r="L931" i="3"/>
  <c r="O932" i="3"/>
  <c r="N933" i="3"/>
  <c r="K932" i="3"/>
  <c r="M932" i="3" s="1"/>
  <c r="R931" i="3" l="1"/>
  <c r="S931" i="3"/>
  <c r="T931" i="3"/>
  <c r="P932" i="3"/>
  <c r="Q932" i="3"/>
  <c r="K933" i="3"/>
  <c r="L933" i="3" s="1"/>
  <c r="L932" i="3"/>
  <c r="N934" i="3"/>
  <c r="O933" i="3"/>
  <c r="T932" i="3" l="1"/>
  <c r="R932" i="3"/>
  <c r="S932" i="3"/>
  <c r="K934" i="3"/>
  <c r="M934" i="3" s="1"/>
  <c r="O934" i="3"/>
  <c r="N935" i="3"/>
  <c r="M933" i="3"/>
  <c r="Q933" i="3"/>
  <c r="P933" i="3"/>
  <c r="R933" i="3" l="1"/>
  <c r="T933" i="3"/>
  <c r="S933" i="3"/>
  <c r="L934" i="3"/>
  <c r="O935" i="3"/>
  <c r="N936" i="3"/>
  <c r="P934" i="3"/>
  <c r="Q934" i="3"/>
  <c r="K935" i="3"/>
  <c r="M935" i="3" s="1"/>
  <c r="R934" i="3" l="1"/>
  <c r="T934" i="3"/>
  <c r="S934" i="3"/>
  <c r="K936" i="3"/>
  <c r="L936" i="3" s="1"/>
  <c r="L935" i="3"/>
  <c r="N937" i="3"/>
  <c r="O936" i="3"/>
  <c r="Q935" i="3"/>
  <c r="P935" i="3"/>
  <c r="R935" i="3" l="1"/>
  <c r="T935" i="3"/>
  <c r="S935" i="3"/>
  <c r="M936" i="3"/>
  <c r="P936" i="3"/>
  <c r="Q936" i="3"/>
  <c r="K937" i="3"/>
  <c r="L937" i="3" s="1"/>
  <c r="N938" i="3"/>
  <c r="O937" i="3"/>
  <c r="R936" i="3" l="1"/>
  <c r="T936" i="3"/>
  <c r="S936" i="3"/>
  <c r="K938" i="3"/>
  <c r="M938" i="3" s="1"/>
  <c r="P937" i="3"/>
  <c r="Q937" i="3"/>
  <c r="N939" i="3"/>
  <c r="O938" i="3"/>
  <c r="M937" i="3"/>
  <c r="R937" i="3" l="1"/>
  <c r="T937" i="3"/>
  <c r="S937" i="3"/>
  <c r="Q938" i="3"/>
  <c r="P938" i="3"/>
  <c r="O939" i="3"/>
  <c r="N940" i="3"/>
  <c r="L938" i="3"/>
  <c r="K939" i="3"/>
  <c r="M939" i="3" s="1"/>
  <c r="R938" i="3" l="1"/>
  <c r="T938" i="3"/>
  <c r="S938" i="3"/>
  <c r="L939" i="3"/>
  <c r="Q939" i="3"/>
  <c r="P939" i="3"/>
  <c r="N941" i="3"/>
  <c r="O940" i="3"/>
  <c r="K940" i="3"/>
  <c r="M940" i="3" s="1"/>
  <c r="R939" i="3" l="1"/>
  <c r="S939" i="3"/>
  <c r="T939" i="3"/>
  <c r="N942" i="3"/>
  <c r="O941" i="3"/>
  <c r="K941" i="3"/>
  <c r="L941" i="3" s="1"/>
  <c r="L940" i="3"/>
  <c r="P940" i="3"/>
  <c r="Q940" i="3"/>
  <c r="R940" i="3" l="1"/>
  <c r="T940" i="3"/>
  <c r="S940" i="3"/>
  <c r="K942" i="3"/>
  <c r="M942" i="3" s="1"/>
  <c r="M941" i="3"/>
  <c r="Q941" i="3"/>
  <c r="P941" i="3"/>
  <c r="N943" i="3"/>
  <c r="O942" i="3"/>
  <c r="R941" i="3" l="1"/>
  <c r="T941" i="3"/>
  <c r="S941" i="3"/>
  <c r="N944" i="3"/>
  <c r="O943" i="3"/>
  <c r="K943" i="3"/>
  <c r="L943" i="3" s="1"/>
  <c r="Q942" i="3"/>
  <c r="P942" i="3"/>
  <c r="L942" i="3"/>
  <c r="R942" i="3" l="1"/>
  <c r="T942" i="3"/>
  <c r="S942" i="3"/>
  <c r="M943" i="3"/>
  <c r="K944" i="3"/>
  <c r="L944" i="3" s="1"/>
  <c r="Q943" i="3"/>
  <c r="P943" i="3"/>
  <c r="N945" i="3"/>
  <c r="O944" i="3"/>
  <c r="R943" i="3" l="1"/>
  <c r="T943" i="3"/>
  <c r="S943" i="3"/>
  <c r="P944" i="3"/>
  <c r="Q944" i="3"/>
  <c r="M944" i="3"/>
  <c r="N946" i="3"/>
  <c r="O945" i="3"/>
  <c r="K945" i="3"/>
  <c r="M945" i="3" s="1"/>
  <c r="R944" i="3" l="1"/>
  <c r="T944" i="3"/>
  <c r="S944" i="3"/>
  <c r="N947" i="3"/>
  <c r="O946" i="3"/>
  <c r="L945" i="3"/>
  <c r="K946" i="3"/>
  <c r="L946" i="3" s="1"/>
  <c r="P945" i="3"/>
  <c r="Q945" i="3"/>
  <c r="T945" i="3" l="1"/>
  <c r="R945" i="3"/>
  <c r="S945" i="3"/>
  <c r="N948" i="3"/>
  <c r="O947" i="3"/>
  <c r="K947" i="3"/>
  <c r="M947" i="3" s="1"/>
  <c r="M946" i="3"/>
  <c r="Q946" i="3"/>
  <c r="P946" i="3"/>
  <c r="R946" i="3" l="1"/>
  <c r="T946" i="3"/>
  <c r="S946" i="3"/>
  <c r="N949" i="3"/>
  <c r="O948" i="3"/>
  <c r="K948" i="3"/>
  <c r="M948" i="3" s="1"/>
  <c r="Q947" i="3"/>
  <c r="P947" i="3"/>
  <c r="L947" i="3"/>
  <c r="R947" i="3" l="1"/>
  <c r="S947" i="3"/>
  <c r="T947" i="3"/>
  <c r="K949" i="3"/>
  <c r="L949" i="3" s="1"/>
  <c r="N950" i="3"/>
  <c r="O949" i="3"/>
  <c r="L948" i="3"/>
  <c r="P948" i="3"/>
  <c r="Q948" i="3"/>
  <c r="T948" i="3" l="1"/>
  <c r="R948" i="3"/>
  <c r="S948" i="3"/>
  <c r="M949" i="3"/>
  <c r="P949" i="3"/>
  <c r="Q949" i="3"/>
  <c r="N951" i="3"/>
  <c r="O950" i="3"/>
  <c r="K950" i="3"/>
  <c r="M950" i="3" s="1"/>
  <c r="R949" i="3" l="1"/>
  <c r="T949" i="3"/>
  <c r="S949" i="3"/>
  <c r="O951" i="3"/>
  <c r="N952" i="3"/>
  <c r="L950" i="3"/>
  <c r="Q950" i="3"/>
  <c r="P950" i="3"/>
  <c r="K951" i="3"/>
  <c r="M951" i="3" s="1"/>
  <c r="R950" i="3" l="1"/>
  <c r="T950" i="3"/>
  <c r="S950" i="3"/>
  <c r="L951" i="3"/>
  <c r="N953" i="3"/>
  <c r="O952" i="3"/>
  <c r="K952" i="3"/>
  <c r="M952" i="3" s="1"/>
  <c r="Q951" i="3"/>
  <c r="P951" i="3"/>
  <c r="R951" i="3" l="1"/>
  <c r="T951" i="3"/>
  <c r="S951" i="3"/>
  <c r="K953" i="3"/>
  <c r="M953" i="3" s="1"/>
  <c r="N954" i="3"/>
  <c r="O953" i="3"/>
  <c r="L952" i="3"/>
  <c r="P952" i="3"/>
  <c r="Q952" i="3"/>
  <c r="R952" i="3" l="1"/>
  <c r="T952" i="3"/>
  <c r="S952" i="3"/>
  <c r="L953" i="3"/>
  <c r="P953" i="3"/>
  <c r="Q953" i="3"/>
  <c r="N955" i="3"/>
  <c r="O954" i="3"/>
  <c r="K954" i="3"/>
  <c r="M954" i="3" s="1"/>
  <c r="R953" i="3" l="1"/>
  <c r="T953" i="3"/>
  <c r="S953" i="3"/>
  <c r="Q954" i="3"/>
  <c r="P954" i="3"/>
  <c r="L954" i="3"/>
  <c r="K955" i="3"/>
  <c r="L955" i="3" s="1"/>
  <c r="O955" i="3"/>
  <c r="N956" i="3"/>
  <c r="R954" i="3" l="1"/>
  <c r="T954" i="3"/>
  <c r="S954" i="3"/>
  <c r="N957" i="3"/>
  <c r="O956" i="3"/>
  <c r="M955" i="3"/>
  <c r="Q955" i="3"/>
  <c r="P955" i="3"/>
  <c r="K956" i="3"/>
  <c r="M956" i="3" s="1"/>
  <c r="R955" i="3" l="1"/>
  <c r="S955" i="3"/>
  <c r="T955" i="3"/>
  <c r="K957" i="3"/>
  <c r="L957" i="3" s="1"/>
  <c r="L956" i="3"/>
  <c r="P956" i="3"/>
  <c r="Q956" i="3"/>
  <c r="N958" i="3"/>
  <c r="O957" i="3"/>
  <c r="R956" i="3" l="1"/>
  <c r="T956" i="3"/>
  <c r="S956" i="3"/>
  <c r="P957" i="3"/>
  <c r="Q957" i="3"/>
  <c r="M957" i="3"/>
  <c r="N959" i="3"/>
  <c r="O958" i="3"/>
  <c r="K958" i="3"/>
  <c r="M958" i="3" s="1"/>
  <c r="R957" i="3" l="1"/>
  <c r="T957" i="3"/>
  <c r="S957" i="3"/>
  <c r="N960" i="3"/>
  <c r="O959" i="3"/>
  <c r="L958" i="3"/>
  <c r="Q958" i="3"/>
  <c r="P958" i="3"/>
  <c r="K959" i="3"/>
  <c r="M959" i="3" s="1"/>
  <c r="R958" i="3" l="1"/>
  <c r="T958" i="3"/>
  <c r="S958" i="3"/>
  <c r="K960" i="3"/>
  <c r="L960" i="3" s="1"/>
  <c r="L959" i="3"/>
  <c r="Q959" i="3"/>
  <c r="P959" i="3"/>
  <c r="N961" i="3"/>
  <c r="O960" i="3"/>
  <c r="R959" i="3" l="1"/>
  <c r="T959" i="3"/>
  <c r="S959" i="3"/>
  <c r="N962" i="3"/>
  <c r="O961" i="3"/>
  <c r="P960" i="3"/>
  <c r="Q960" i="3"/>
  <c r="M960" i="3"/>
  <c r="K961" i="3"/>
  <c r="M961" i="3" s="1"/>
  <c r="R960" i="3" l="1"/>
  <c r="T960" i="3"/>
  <c r="S960" i="3"/>
  <c r="L961" i="3"/>
  <c r="P961" i="3"/>
  <c r="Q961" i="3"/>
  <c r="K962" i="3"/>
  <c r="L962" i="3" s="1"/>
  <c r="N963" i="3"/>
  <c r="O962" i="3"/>
  <c r="R961" i="3" l="1"/>
  <c r="T961" i="3"/>
  <c r="S961" i="3"/>
  <c r="Q962" i="3"/>
  <c r="P962" i="3"/>
  <c r="N964" i="3"/>
  <c r="O963" i="3"/>
  <c r="M962" i="3"/>
  <c r="K963" i="3"/>
  <c r="M963" i="3" s="1"/>
  <c r="R962" i="3" l="1"/>
  <c r="T962" i="3"/>
  <c r="S962" i="3"/>
  <c r="Q963" i="3"/>
  <c r="P963" i="3"/>
  <c r="L963" i="3"/>
  <c r="N965" i="3"/>
  <c r="O964" i="3"/>
  <c r="K964" i="3"/>
  <c r="M964" i="3" s="1"/>
  <c r="R963" i="3" l="1"/>
  <c r="S963" i="3"/>
  <c r="T963" i="3"/>
  <c r="N966" i="3"/>
  <c r="O965" i="3"/>
  <c r="L964" i="3"/>
  <c r="K965" i="3"/>
  <c r="L965" i="3" s="1"/>
  <c r="P964" i="3"/>
  <c r="Q964" i="3"/>
  <c r="T964" i="3" l="1"/>
  <c r="R964" i="3"/>
  <c r="S964" i="3"/>
  <c r="K966" i="3"/>
  <c r="M966" i="3" s="1"/>
  <c r="M965" i="3"/>
  <c r="P965" i="3"/>
  <c r="Q965" i="3"/>
  <c r="N967" i="3"/>
  <c r="O966" i="3"/>
  <c r="R965" i="3" l="1"/>
  <c r="T965" i="3"/>
  <c r="S965" i="3"/>
  <c r="L966" i="3"/>
  <c r="K967" i="3"/>
  <c r="M967" i="3" s="1"/>
  <c r="Q966" i="3"/>
  <c r="P966" i="3"/>
  <c r="O967" i="3"/>
  <c r="N968" i="3"/>
  <c r="R966" i="3" l="1"/>
  <c r="T966" i="3"/>
  <c r="S966" i="3"/>
  <c r="L967" i="3"/>
  <c r="Q967" i="3"/>
  <c r="P967" i="3"/>
  <c r="N969" i="3"/>
  <c r="O968" i="3"/>
  <c r="K968" i="3"/>
  <c r="L968" i="3" s="1"/>
  <c r="R967" i="3" l="1"/>
  <c r="T967" i="3"/>
  <c r="S967" i="3"/>
  <c r="M968" i="3"/>
  <c r="P968" i="3"/>
  <c r="Q968" i="3"/>
  <c r="K969" i="3"/>
  <c r="L969" i="3" s="1"/>
  <c r="N970" i="3"/>
  <c r="O969" i="3"/>
  <c r="R968" i="3" l="1"/>
  <c r="T968" i="3"/>
  <c r="S968" i="3"/>
  <c r="N971" i="3"/>
  <c r="O970" i="3"/>
  <c r="P969" i="3"/>
  <c r="Q969" i="3"/>
  <c r="K970" i="3"/>
  <c r="M970" i="3" s="1"/>
  <c r="M969" i="3"/>
  <c r="R969" i="3" l="1"/>
  <c r="T969" i="3"/>
  <c r="S969" i="3"/>
  <c r="K971" i="3"/>
  <c r="M971" i="3" s="1"/>
  <c r="Q970" i="3"/>
  <c r="P970" i="3"/>
  <c r="L970" i="3"/>
  <c r="O971" i="3"/>
  <c r="N972" i="3"/>
  <c r="R970" i="3" l="1"/>
  <c r="T970" i="3"/>
  <c r="S970" i="3"/>
  <c r="N973" i="3"/>
  <c r="O972" i="3"/>
  <c r="Q971" i="3"/>
  <c r="P971" i="3"/>
  <c r="K972" i="3"/>
  <c r="L972" i="3" s="1"/>
  <c r="L971" i="3"/>
  <c r="R971" i="3" l="1"/>
  <c r="S971" i="3"/>
  <c r="T971" i="3"/>
  <c r="K973" i="3"/>
  <c r="L973" i="3" s="1"/>
  <c r="P972" i="3"/>
  <c r="Q972" i="3"/>
  <c r="M972" i="3"/>
  <c r="N974" i="3"/>
  <c r="O973" i="3"/>
  <c r="R972" i="3" l="1"/>
  <c r="T972" i="3"/>
  <c r="S972" i="3"/>
  <c r="P973" i="3"/>
  <c r="Q973" i="3"/>
  <c r="K974" i="3"/>
  <c r="L974" i="3" s="1"/>
  <c r="N975" i="3"/>
  <c r="O974" i="3"/>
  <c r="M973" i="3"/>
  <c r="R973" i="3" l="1"/>
  <c r="T973" i="3"/>
  <c r="S973" i="3"/>
  <c r="N976" i="3"/>
  <c r="O975" i="3"/>
  <c r="M974" i="3"/>
  <c r="Q974" i="3"/>
  <c r="P974" i="3"/>
  <c r="K975" i="3"/>
  <c r="M975" i="3" s="1"/>
  <c r="R974" i="3" l="1"/>
  <c r="T974" i="3"/>
  <c r="S974" i="3"/>
  <c r="K976" i="3"/>
  <c r="L976" i="3" s="1"/>
  <c r="L975" i="3"/>
  <c r="Q975" i="3"/>
  <c r="P975" i="3"/>
  <c r="N977" i="3"/>
  <c r="O976" i="3"/>
  <c r="R975" i="3" l="1"/>
  <c r="T975" i="3"/>
  <c r="S975" i="3"/>
  <c r="K977" i="3"/>
  <c r="L977" i="3" s="1"/>
  <c r="P976" i="3"/>
  <c r="Q976" i="3"/>
  <c r="M976" i="3"/>
  <c r="N978" i="3"/>
  <c r="O977" i="3"/>
  <c r="R976" i="3" l="1"/>
  <c r="T976" i="3"/>
  <c r="S976" i="3"/>
  <c r="P977" i="3"/>
  <c r="Q977" i="3"/>
  <c r="N979" i="3"/>
  <c r="O978" i="3"/>
  <c r="M977" i="3"/>
  <c r="K978" i="3"/>
  <c r="M978" i="3" s="1"/>
  <c r="T977" i="3" l="1"/>
  <c r="R977" i="3"/>
  <c r="S977" i="3"/>
  <c r="N980" i="3"/>
  <c r="O979" i="3"/>
  <c r="L978" i="3"/>
  <c r="Q978" i="3"/>
  <c r="P978" i="3"/>
  <c r="K979" i="3"/>
  <c r="M979" i="3" s="1"/>
  <c r="R978" i="3" l="1"/>
  <c r="T978" i="3"/>
  <c r="S978" i="3"/>
  <c r="L979" i="3"/>
  <c r="Q979" i="3"/>
  <c r="P979" i="3"/>
  <c r="K980" i="3"/>
  <c r="M980" i="3" s="1"/>
  <c r="N981" i="3"/>
  <c r="O980" i="3"/>
  <c r="R979" i="3" l="1"/>
  <c r="S979" i="3"/>
  <c r="T979" i="3"/>
  <c r="P980" i="3"/>
  <c r="Q980" i="3"/>
  <c r="K981" i="3"/>
  <c r="L981" i="3" s="1"/>
  <c r="N982" i="3"/>
  <c r="O981" i="3"/>
  <c r="L980" i="3"/>
  <c r="T980" i="3" l="1"/>
  <c r="R980" i="3"/>
  <c r="S980" i="3"/>
  <c r="N983" i="3"/>
  <c r="O982" i="3"/>
  <c r="K982" i="3"/>
  <c r="L982" i="3" s="1"/>
  <c r="M981" i="3"/>
  <c r="P981" i="3"/>
  <c r="Q981" i="3"/>
  <c r="R981" i="3" l="1"/>
  <c r="T981" i="3"/>
  <c r="S981" i="3"/>
  <c r="K983" i="3"/>
  <c r="M983" i="3" s="1"/>
  <c r="M982" i="3"/>
  <c r="Q982" i="3"/>
  <c r="P982" i="3"/>
  <c r="O983" i="3"/>
  <c r="N984" i="3"/>
  <c r="R982" i="3" l="1"/>
  <c r="T982" i="3"/>
  <c r="S982" i="3"/>
  <c r="Q983" i="3"/>
  <c r="P983" i="3"/>
  <c r="N985" i="3"/>
  <c r="O984" i="3"/>
  <c r="K984" i="3"/>
  <c r="L984" i="3" s="1"/>
  <c r="L983" i="3"/>
  <c r="R983" i="3" l="1"/>
  <c r="T983" i="3"/>
  <c r="S983" i="3"/>
  <c r="M984" i="3"/>
  <c r="P984" i="3"/>
  <c r="Q984" i="3"/>
  <c r="K985" i="3"/>
  <c r="L985" i="3" s="1"/>
  <c r="N986" i="3"/>
  <c r="O985" i="3"/>
  <c r="R984" i="3" l="1"/>
  <c r="T984" i="3"/>
  <c r="S984" i="3"/>
  <c r="P985" i="3"/>
  <c r="Q985" i="3"/>
  <c r="N987" i="3"/>
  <c r="O986" i="3"/>
  <c r="K986" i="3"/>
  <c r="M986" i="3" s="1"/>
  <c r="M985" i="3"/>
  <c r="R985" i="3" l="1"/>
  <c r="T985" i="3"/>
  <c r="S985" i="3"/>
  <c r="K987" i="3"/>
  <c r="M987" i="3" s="1"/>
  <c r="L986" i="3"/>
  <c r="Q986" i="3"/>
  <c r="P986" i="3"/>
  <c r="O987" i="3"/>
  <c r="N988" i="3"/>
  <c r="R986" i="3" l="1"/>
  <c r="T986" i="3"/>
  <c r="S986" i="3"/>
  <c r="K988" i="3"/>
  <c r="L988" i="3" s="1"/>
  <c r="L987" i="3"/>
  <c r="Q987" i="3"/>
  <c r="P987" i="3"/>
  <c r="N989" i="3"/>
  <c r="O988" i="3"/>
  <c r="R987" i="3" l="1"/>
  <c r="S987" i="3"/>
  <c r="T987" i="3"/>
  <c r="P988" i="3"/>
  <c r="Q988" i="3"/>
  <c r="M988" i="3"/>
  <c r="N990" i="3"/>
  <c r="O989" i="3"/>
  <c r="K989" i="3"/>
  <c r="M989" i="3" s="1"/>
  <c r="R988" i="3" l="1"/>
  <c r="T988" i="3"/>
  <c r="S988" i="3"/>
  <c r="L989" i="3"/>
  <c r="N991" i="3"/>
  <c r="O990" i="3"/>
  <c r="K990" i="3"/>
  <c r="L990" i="3" s="1"/>
  <c r="P989" i="3"/>
  <c r="Q989" i="3"/>
  <c r="R989" i="3" l="1"/>
  <c r="T989" i="3"/>
  <c r="S989" i="3"/>
  <c r="K991" i="3"/>
  <c r="L991" i="3" s="1"/>
  <c r="M990" i="3"/>
  <c r="Q990" i="3"/>
  <c r="P990" i="3"/>
  <c r="N992" i="3"/>
  <c r="O991" i="3"/>
  <c r="R990" i="3" l="1"/>
  <c r="T990" i="3"/>
  <c r="S990" i="3"/>
  <c r="Q991" i="3"/>
  <c r="P991" i="3"/>
  <c r="M991" i="3"/>
  <c r="N993" i="3"/>
  <c r="O992" i="3"/>
  <c r="K992" i="3"/>
  <c r="M992" i="3" s="1"/>
  <c r="R991" i="3" l="1"/>
  <c r="T991" i="3"/>
  <c r="S991" i="3"/>
  <c r="N994" i="3"/>
  <c r="O993" i="3"/>
  <c r="K993" i="3"/>
  <c r="L993" i="3" s="1"/>
  <c r="L992" i="3"/>
  <c r="P992" i="3"/>
  <c r="Q992" i="3"/>
  <c r="R992" i="3" l="1"/>
  <c r="T992" i="3"/>
  <c r="S992" i="3"/>
  <c r="K994" i="3"/>
  <c r="M994" i="3" s="1"/>
  <c r="M993" i="3"/>
  <c r="P993" i="3"/>
  <c r="Q993" i="3"/>
  <c r="N995" i="3"/>
  <c r="O994" i="3"/>
  <c r="R993" i="3" l="1"/>
  <c r="T993" i="3"/>
  <c r="S993" i="3"/>
  <c r="L994" i="3"/>
  <c r="K995" i="3"/>
  <c r="M995" i="3" s="1"/>
  <c r="Q994" i="3"/>
  <c r="P994" i="3"/>
  <c r="N996" i="3"/>
  <c r="O995" i="3"/>
  <c r="R994" i="3" l="1"/>
  <c r="T994" i="3"/>
  <c r="S994" i="3"/>
  <c r="Q995" i="3"/>
  <c r="P995" i="3"/>
  <c r="N997" i="3"/>
  <c r="O996" i="3"/>
  <c r="K996" i="3"/>
  <c r="L996" i="3" s="1"/>
  <c r="L995" i="3"/>
  <c r="R995" i="3" l="1"/>
  <c r="S995" i="3"/>
  <c r="T995" i="3"/>
  <c r="N998" i="3"/>
  <c r="O997" i="3"/>
  <c r="M996" i="3"/>
  <c r="P996" i="3"/>
  <c r="Q996" i="3"/>
  <c r="K997" i="3"/>
  <c r="M997" i="3" s="1"/>
  <c r="T996" i="3" l="1"/>
  <c r="R996" i="3"/>
  <c r="S996" i="3"/>
  <c r="K998" i="3"/>
  <c r="M998" i="3" s="1"/>
  <c r="P997" i="3"/>
  <c r="Q997" i="3"/>
  <c r="L997" i="3"/>
  <c r="N999" i="3"/>
  <c r="O998" i="3"/>
  <c r="R997" i="3" l="1"/>
  <c r="T997" i="3"/>
  <c r="S997" i="3"/>
  <c r="L998" i="3"/>
  <c r="O999" i="3"/>
  <c r="N1000" i="3"/>
  <c r="K999" i="3"/>
  <c r="L999" i="3" s="1"/>
  <c r="Q998" i="3"/>
  <c r="P998" i="3"/>
  <c r="R998" i="3" l="1"/>
  <c r="T998" i="3"/>
  <c r="S998" i="3"/>
  <c r="M999" i="3"/>
  <c r="N1001" i="3"/>
  <c r="O1000" i="3"/>
  <c r="K1000" i="3"/>
  <c r="M1000" i="3" s="1"/>
  <c r="Q999" i="3"/>
  <c r="P999" i="3"/>
  <c r="R999" i="3" l="1"/>
  <c r="T999" i="3"/>
  <c r="S999" i="3"/>
  <c r="K1001" i="3"/>
  <c r="L1001" i="3" s="1"/>
  <c r="L1000" i="3"/>
  <c r="P1000" i="3"/>
  <c r="Q1000" i="3"/>
  <c r="N1002" i="3"/>
  <c r="O1001" i="3"/>
  <c r="R1000" i="3" l="1"/>
  <c r="T1000" i="3"/>
  <c r="S1000" i="3"/>
  <c r="P1001" i="3"/>
  <c r="Q1001" i="3"/>
  <c r="M1001" i="3"/>
  <c r="N1003" i="3"/>
  <c r="O1002" i="3"/>
  <c r="K1002" i="3"/>
  <c r="M1002" i="3" s="1"/>
  <c r="R1001" i="3" l="1"/>
  <c r="T1001" i="3"/>
  <c r="S1001" i="3"/>
  <c r="K1003" i="3"/>
  <c r="M1003" i="3" s="1"/>
  <c r="L1002" i="3"/>
  <c r="O1003" i="3"/>
  <c r="N1004" i="3"/>
  <c r="Q1002" i="3"/>
  <c r="P1002" i="3"/>
  <c r="R1002" i="3" l="1"/>
  <c r="T1002" i="3"/>
  <c r="S1002" i="3"/>
  <c r="K1004" i="3"/>
  <c r="L1004" i="3" s="1"/>
  <c r="Q1003" i="3"/>
  <c r="P1003" i="3"/>
  <c r="L1003" i="3"/>
  <c r="N1005" i="3"/>
  <c r="O1004" i="3"/>
  <c r="R1003" i="3" l="1"/>
  <c r="S1003" i="3"/>
  <c r="T1003" i="3"/>
  <c r="P1004" i="3"/>
  <c r="Q1004" i="3"/>
  <c r="M1004" i="3"/>
  <c r="K1005" i="3"/>
  <c r="L1005" i="3" s="1"/>
  <c r="N1006" i="3"/>
  <c r="O1005" i="3"/>
  <c r="R1004" i="3" l="1"/>
  <c r="T1004" i="3"/>
  <c r="S1004" i="3"/>
  <c r="N1007" i="3"/>
  <c r="O1006" i="3"/>
  <c r="K1006" i="3"/>
  <c r="L1006" i="3" s="1"/>
  <c r="M1005" i="3"/>
  <c r="P1005" i="3"/>
  <c r="Q1005" i="3"/>
  <c r="R1005" i="3" l="1"/>
  <c r="T1005" i="3"/>
  <c r="S1005" i="3"/>
  <c r="K1007" i="3"/>
  <c r="L1007" i="3" s="1"/>
  <c r="M1006" i="3"/>
  <c r="Q1006" i="3"/>
  <c r="P1006" i="3"/>
  <c r="N1008" i="3"/>
  <c r="O1007" i="3"/>
  <c r="R1006" i="3" l="1"/>
  <c r="T1006" i="3"/>
  <c r="S1006" i="3"/>
  <c r="Q1007" i="3"/>
  <c r="P1007" i="3"/>
  <c r="M1007" i="3"/>
  <c r="N1009" i="3"/>
  <c r="O1008" i="3"/>
  <c r="K1008" i="3"/>
  <c r="M1008" i="3" s="1"/>
  <c r="R1007" i="3" l="1"/>
  <c r="T1007" i="3"/>
  <c r="S1007" i="3"/>
  <c r="N1010" i="3"/>
  <c r="O1009" i="3"/>
  <c r="L1008" i="3"/>
  <c r="K1009" i="3"/>
  <c r="L1009" i="3" s="1"/>
  <c r="P1008" i="3"/>
  <c r="Q1008" i="3"/>
  <c r="R1008" i="3" l="1"/>
  <c r="T1008" i="3"/>
  <c r="S1008" i="3"/>
  <c r="K1010" i="3"/>
  <c r="L1010" i="3" s="1"/>
  <c r="M1009" i="3"/>
  <c r="P1009" i="3"/>
  <c r="Q1009" i="3"/>
  <c r="N1011" i="3"/>
  <c r="O1010" i="3"/>
  <c r="T1009" i="3" l="1"/>
  <c r="R1009" i="3"/>
  <c r="S1009" i="3"/>
  <c r="Q1010" i="3"/>
  <c r="P1010" i="3"/>
  <c r="M1010" i="3"/>
  <c r="N1012" i="3"/>
  <c r="O1011" i="3"/>
  <c r="K1011" i="3"/>
  <c r="M1011" i="3" s="1"/>
  <c r="R1010" i="3" l="1"/>
  <c r="T1010" i="3"/>
  <c r="S1010" i="3"/>
  <c r="N1013" i="3"/>
  <c r="O1012" i="3"/>
  <c r="K1012" i="3"/>
  <c r="M1012" i="3" s="1"/>
  <c r="L1011" i="3"/>
  <c r="Q1011" i="3"/>
  <c r="P1011" i="3"/>
  <c r="R1011" i="3" l="1"/>
  <c r="S1011" i="3"/>
  <c r="T1011" i="3"/>
  <c r="K1013" i="3"/>
  <c r="L1013" i="3" s="1"/>
  <c r="L1012" i="3"/>
  <c r="P1012" i="3"/>
  <c r="Q1012" i="3"/>
  <c r="N1014" i="3"/>
  <c r="O1013" i="3"/>
  <c r="T1012" i="3" l="1"/>
  <c r="S1012" i="3"/>
  <c r="R1012" i="3"/>
  <c r="P1013" i="3"/>
  <c r="Q1013" i="3"/>
  <c r="M1013" i="3"/>
  <c r="N1015" i="3"/>
  <c r="O1014" i="3"/>
  <c r="K1014" i="3"/>
  <c r="M1014" i="3" s="1"/>
  <c r="R1013" i="3" l="1"/>
  <c r="T1013" i="3"/>
  <c r="S1013" i="3"/>
  <c r="O1015" i="3"/>
  <c r="N1016" i="3"/>
  <c r="K1015" i="3"/>
  <c r="M1015" i="3" s="1"/>
  <c r="L1014" i="3"/>
  <c r="Q1014" i="3"/>
  <c r="P1014" i="3"/>
  <c r="R1014" i="3" l="1"/>
  <c r="T1014" i="3"/>
  <c r="S1014" i="3"/>
  <c r="L1015" i="3"/>
  <c r="K1016" i="3"/>
  <c r="L1016" i="3" s="1"/>
  <c r="N1017" i="3"/>
  <c r="O1016" i="3"/>
  <c r="Q1015" i="3"/>
  <c r="P1015" i="3"/>
  <c r="R1015" i="3" l="1"/>
  <c r="T1015" i="3"/>
  <c r="S1015" i="3"/>
  <c r="M1016" i="3"/>
  <c r="K1017" i="3"/>
  <c r="L1017" i="3" s="1"/>
  <c r="P1016" i="3"/>
  <c r="Q1016" i="3"/>
  <c r="N1018" i="3"/>
  <c r="O1017" i="3"/>
  <c r="R1016" i="3" l="1"/>
  <c r="T1016" i="3"/>
  <c r="S1016" i="3"/>
  <c r="P1017" i="3"/>
  <c r="Q1017" i="3"/>
  <c r="M1017" i="3"/>
  <c r="N1019" i="3"/>
  <c r="O1018" i="3"/>
  <c r="K1018" i="3"/>
  <c r="M1018" i="3" s="1"/>
  <c r="R1017" i="3" l="1"/>
  <c r="T1017" i="3"/>
  <c r="S1017" i="3"/>
  <c r="O1019" i="3"/>
  <c r="N1020" i="3"/>
  <c r="L1018" i="3"/>
  <c r="Q1018" i="3"/>
  <c r="P1018" i="3"/>
  <c r="K1019" i="3"/>
  <c r="M1019" i="3" s="1"/>
  <c r="R1018" i="3" l="1"/>
  <c r="T1018" i="3"/>
  <c r="S1018" i="3"/>
  <c r="K1020" i="3"/>
  <c r="L1020" i="3" s="1"/>
  <c r="L1019" i="3"/>
  <c r="N1021" i="3"/>
  <c r="O1020" i="3"/>
  <c r="Q1019" i="3"/>
  <c r="P1019" i="3"/>
  <c r="R1019" i="3" l="1"/>
  <c r="S1019" i="3"/>
  <c r="T1019" i="3"/>
  <c r="M1020" i="3"/>
  <c r="P1020" i="3"/>
  <c r="Q1020" i="3"/>
  <c r="K1021" i="3"/>
  <c r="L1021" i="3" s="1"/>
  <c r="N1022" i="3"/>
  <c r="O1021" i="3"/>
  <c r="R1020" i="3" l="1"/>
  <c r="T1020" i="3"/>
  <c r="S1020" i="3"/>
  <c r="N1023" i="3"/>
  <c r="O1022" i="3"/>
  <c r="P1021" i="3"/>
  <c r="Q1021" i="3"/>
  <c r="K1022" i="3"/>
  <c r="L1022" i="3" s="1"/>
  <c r="M1021" i="3"/>
  <c r="R1021" i="3" l="1"/>
  <c r="T1021" i="3"/>
  <c r="S1021" i="3"/>
  <c r="M1022" i="3"/>
  <c r="K1023" i="3"/>
  <c r="M1023" i="3" s="1"/>
  <c r="Q1022" i="3"/>
  <c r="P1022" i="3"/>
  <c r="N1024" i="3"/>
  <c r="O1023" i="3"/>
  <c r="R1022" i="3" l="1"/>
  <c r="T1022" i="3"/>
  <c r="S1022" i="3"/>
  <c r="Q1023" i="3"/>
  <c r="P1023" i="3"/>
  <c r="N1025" i="3"/>
  <c r="O1024" i="3"/>
  <c r="K1024" i="3"/>
  <c r="L1024" i="3" s="1"/>
  <c r="L1023" i="3"/>
  <c r="R1023" i="3" l="1"/>
  <c r="T1023" i="3"/>
  <c r="S1023" i="3"/>
  <c r="N1026" i="3"/>
  <c r="O1025" i="3"/>
  <c r="K1025" i="3"/>
  <c r="L1025" i="3" s="1"/>
  <c r="M1024" i="3"/>
  <c r="P1024" i="3"/>
  <c r="Q1024" i="3"/>
  <c r="R1024" i="3" l="1"/>
  <c r="T1024" i="3"/>
  <c r="S1024" i="3"/>
  <c r="K1026" i="3"/>
  <c r="M1026" i="3" s="1"/>
  <c r="P1025" i="3"/>
  <c r="Q1025" i="3"/>
  <c r="M1025" i="3"/>
  <c r="N1027" i="3"/>
  <c r="O1026" i="3"/>
  <c r="R1025" i="3" l="1"/>
  <c r="T1025" i="3"/>
  <c r="S1025" i="3"/>
  <c r="N1028" i="3"/>
  <c r="O1027" i="3"/>
  <c r="Q1026" i="3"/>
  <c r="P1026" i="3"/>
  <c r="L1026" i="3"/>
  <c r="K1027" i="3"/>
  <c r="M1027" i="3" s="1"/>
  <c r="R1026" i="3" l="1"/>
  <c r="T1026" i="3"/>
  <c r="S1026" i="3"/>
  <c r="K1028" i="3"/>
  <c r="L1028" i="3" s="1"/>
  <c r="L1027" i="3"/>
  <c r="Q1027" i="3"/>
  <c r="P1027" i="3"/>
  <c r="N1029" i="3"/>
  <c r="O1028" i="3"/>
  <c r="R1027" i="3" l="1"/>
  <c r="S1027" i="3"/>
  <c r="T1027" i="3"/>
  <c r="N1030" i="3"/>
  <c r="O1029" i="3"/>
  <c r="P1028" i="3"/>
  <c r="Q1028" i="3"/>
  <c r="M1028" i="3"/>
  <c r="K1029" i="3"/>
  <c r="L1029" i="3" s="1"/>
  <c r="T1028" i="3" l="1"/>
  <c r="R1028" i="3"/>
  <c r="S1028" i="3"/>
  <c r="K1030" i="3"/>
  <c r="L1030" i="3" s="1"/>
  <c r="M1029" i="3"/>
  <c r="P1029" i="3"/>
  <c r="Q1029" i="3"/>
  <c r="N1031" i="3"/>
  <c r="O1030" i="3"/>
  <c r="R1029" i="3" l="1"/>
  <c r="T1029" i="3"/>
  <c r="S1029" i="3"/>
  <c r="K1031" i="3"/>
  <c r="M1031" i="3" s="1"/>
  <c r="Q1030" i="3"/>
  <c r="P1030" i="3"/>
  <c r="M1030" i="3"/>
  <c r="O1031" i="3"/>
  <c r="N1032" i="3"/>
  <c r="R1030" i="3" l="1"/>
  <c r="T1030" i="3"/>
  <c r="S1030" i="3"/>
  <c r="N1033" i="3"/>
  <c r="O1032" i="3"/>
  <c r="Q1031" i="3"/>
  <c r="P1031" i="3"/>
  <c r="K1032" i="3"/>
  <c r="M1032" i="3" s="1"/>
  <c r="L1031" i="3"/>
  <c r="R1031" i="3" l="1"/>
  <c r="T1031" i="3"/>
  <c r="S1031" i="3"/>
  <c r="L1032" i="3"/>
  <c r="P1032" i="3"/>
  <c r="Q1032" i="3"/>
  <c r="K1033" i="3"/>
  <c r="M1033" i="3" s="1"/>
  <c r="N1034" i="3"/>
  <c r="O1033" i="3"/>
  <c r="R1032" i="3" l="1"/>
  <c r="T1032" i="3"/>
  <c r="S1032" i="3"/>
  <c r="L1033" i="3"/>
  <c r="P1033" i="3"/>
  <c r="Q1033" i="3"/>
  <c r="N1035" i="3"/>
  <c r="O1034" i="3"/>
  <c r="K1034" i="3"/>
  <c r="L1034" i="3" s="1"/>
  <c r="R1033" i="3" l="1"/>
  <c r="T1033" i="3"/>
  <c r="S1033" i="3"/>
  <c r="O1035" i="3"/>
  <c r="N1036" i="3"/>
  <c r="K1035" i="3"/>
  <c r="M1035" i="3" s="1"/>
  <c r="M1034" i="3"/>
  <c r="Q1034" i="3"/>
  <c r="P1034" i="3"/>
  <c r="R1034" i="3" l="1"/>
  <c r="T1034" i="3"/>
  <c r="S1034" i="3"/>
  <c r="L1035" i="3"/>
  <c r="N1037" i="3"/>
  <c r="O1036" i="3"/>
  <c r="K1036" i="3"/>
  <c r="M1036" i="3" s="1"/>
  <c r="Q1035" i="3"/>
  <c r="P1035" i="3"/>
  <c r="R1035" i="3" l="1"/>
  <c r="S1035" i="3"/>
  <c r="T1035" i="3"/>
  <c r="K1037" i="3"/>
  <c r="L1037" i="3" s="1"/>
  <c r="P1036" i="3"/>
  <c r="Q1036" i="3"/>
  <c r="L1036" i="3"/>
  <c r="N1038" i="3"/>
  <c r="O1037" i="3"/>
  <c r="R1036" i="3" l="1"/>
  <c r="T1036" i="3"/>
  <c r="S1036" i="3"/>
  <c r="P1037" i="3"/>
  <c r="Q1037" i="3"/>
  <c r="M1037" i="3"/>
  <c r="N1039" i="3"/>
  <c r="O1038" i="3"/>
  <c r="K1038" i="3"/>
  <c r="M1038" i="3" s="1"/>
  <c r="R1037" i="3" l="1"/>
  <c r="T1037" i="3"/>
  <c r="S1037" i="3"/>
  <c r="L1038" i="3"/>
  <c r="N1040" i="3"/>
  <c r="O1039" i="3"/>
  <c r="K1039" i="3"/>
  <c r="L1039" i="3" s="1"/>
  <c r="Q1038" i="3"/>
  <c r="P1038" i="3"/>
  <c r="R1038" i="3" l="1"/>
  <c r="T1038" i="3"/>
  <c r="S1038" i="3"/>
  <c r="M1039" i="3"/>
  <c r="Q1039" i="3"/>
  <c r="P1039" i="3"/>
  <c r="K1040" i="3"/>
  <c r="M1040" i="3" s="1"/>
  <c r="N1041" i="3"/>
  <c r="O1040" i="3"/>
  <c r="R1039" i="3" l="1"/>
  <c r="T1039" i="3"/>
  <c r="S1039" i="3"/>
  <c r="L1040" i="3"/>
  <c r="P1040" i="3"/>
  <c r="Q1040" i="3"/>
  <c r="K1041" i="3"/>
  <c r="M1041" i="3" s="1"/>
  <c r="N1042" i="3"/>
  <c r="O1041" i="3"/>
  <c r="R1040" i="3" l="1"/>
  <c r="T1040" i="3"/>
  <c r="S1040" i="3"/>
  <c r="N1043" i="3"/>
  <c r="O1042" i="3"/>
  <c r="K1042" i="3"/>
  <c r="L1042" i="3" s="1"/>
  <c r="L1041" i="3"/>
  <c r="P1041" i="3"/>
  <c r="Q1041" i="3"/>
  <c r="T1041" i="3" l="1"/>
  <c r="R1041" i="3"/>
  <c r="S1041" i="3"/>
  <c r="K1043" i="3"/>
  <c r="L1043" i="3" s="1"/>
  <c r="M1042" i="3"/>
  <c r="Q1042" i="3"/>
  <c r="P1042" i="3"/>
  <c r="N1044" i="3"/>
  <c r="O1043" i="3"/>
  <c r="R1042" i="3" l="1"/>
  <c r="T1042" i="3"/>
  <c r="S1042" i="3"/>
  <c r="Q1043" i="3"/>
  <c r="P1043" i="3"/>
  <c r="M1043" i="3"/>
  <c r="K1044" i="3"/>
  <c r="L1044" i="3" s="1"/>
  <c r="N1045" i="3"/>
  <c r="O1044" i="3"/>
  <c r="R1043" i="3" l="1"/>
  <c r="S1043" i="3"/>
  <c r="T1043" i="3"/>
  <c r="N1046" i="3"/>
  <c r="O1045" i="3"/>
  <c r="M1044" i="3"/>
  <c r="P1044" i="3"/>
  <c r="Q1044" i="3"/>
  <c r="K1045" i="3"/>
  <c r="M1045" i="3" s="1"/>
  <c r="T1044" i="3" l="1"/>
  <c r="R1044" i="3"/>
  <c r="S1044" i="3"/>
  <c r="L1045" i="3"/>
  <c r="K1046" i="3"/>
  <c r="L1046" i="3" s="1"/>
  <c r="P1045" i="3"/>
  <c r="Q1045" i="3"/>
  <c r="N1047" i="3"/>
  <c r="O1046" i="3"/>
  <c r="R1045" i="3" l="1"/>
  <c r="T1045" i="3"/>
  <c r="S1045" i="3"/>
  <c r="Q1046" i="3"/>
  <c r="P1046" i="3"/>
  <c r="K1047" i="3"/>
  <c r="M1047" i="3" s="1"/>
  <c r="M1046" i="3"/>
  <c r="O1047" i="3"/>
  <c r="N1048" i="3"/>
  <c r="R1046" i="3" l="1"/>
  <c r="T1046" i="3"/>
  <c r="S1046" i="3"/>
  <c r="Q1047" i="3"/>
  <c r="P1047" i="3"/>
  <c r="L1047" i="3"/>
  <c r="N1049" i="3"/>
  <c r="O1048" i="3"/>
  <c r="K1048" i="3"/>
  <c r="M1048" i="3" s="1"/>
  <c r="R1047" i="3" l="1"/>
  <c r="T1047" i="3"/>
  <c r="S1047" i="3"/>
  <c r="N1050" i="3"/>
  <c r="O1049" i="3"/>
  <c r="K1049" i="3"/>
  <c r="L1049" i="3" s="1"/>
  <c r="L1048" i="3"/>
  <c r="P1048" i="3"/>
  <c r="Q1048" i="3"/>
  <c r="R1048" i="3" l="1"/>
  <c r="T1048" i="3"/>
  <c r="S1048" i="3"/>
  <c r="K1050" i="3"/>
  <c r="M1050" i="3" s="1"/>
  <c r="P1049" i="3"/>
  <c r="Q1049" i="3"/>
  <c r="M1049" i="3"/>
  <c r="N1051" i="3"/>
  <c r="O1050" i="3"/>
  <c r="R1049" i="3" l="1"/>
  <c r="T1049" i="3"/>
  <c r="S1049" i="3"/>
  <c r="Q1050" i="3"/>
  <c r="P1050" i="3"/>
  <c r="L1050" i="3"/>
  <c r="K1051" i="3"/>
  <c r="L1051" i="3" s="1"/>
  <c r="O1051" i="3"/>
  <c r="N1052" i="3"/>
  <c r="R1050" i="3" l="1"/>
  <c r="T1050" i="3"/>
  <c r="S1050" i="3"/>
  <c r="Q1051" i="3"/>
  <c r="P1051" i="3"/>
  <c r="M1051" i="3"/>
  <c r="K1052" i="3"/>
  <c r="M1052" i="3" s="1"/>
  <c r="N1053" i="3"/>
  <c r="O1052" i="3"/>
  <c r="R1051" i="3" l="1"/>
  <c r="S1051" i="3"/>
  <c r="T1051" i="3"/>
  <c r="N1054" i="3"/>
  <c r="O1053" i="3"/>
  <c r="L1052" i="3"/>
  <c r="P1052" i="3"/>
  <c r="Q1052" i="3"/>
  <c r="K1053" i="3"/>
  <c r="M1053" i="3" s="1"/>
  <c r="R1052" i="3" l="1"/>
  <c r="T1052" i="3"/>
  <c r="S1052" i="3"/>
  <c r="L1053" i="3"/>
  <c r="P1053" i="3"/>
  <c r="Q1053" i="3"/>
  <c r="K1054" i="3"/>
  <c r="L1054" i="3" s="1"/>
  <c r="N1055" i="3"/>
  <c r="O1054" i="3"/>
  <c r="R1053" i="3" l="1"/>
  <c r="T1053" i="3"/>
  <c r="S1053" i="3"/>
  <c r="Q1054" i="3"/>
  <c r="P1054" i="3"/>
  <c r="M1054" i="3"/>
  <c r="N1056" i="3"/>
  <c r="O1055" i="3"/>
  <c r="K1055" i="3"/>
  <c r="M1055" i="3" s="1"/>
  <c r="R1054" i="3" l="1"/>
  <c r="T1054" i="3"/>
  <c r="S1054" i="3"/>
  <c r="Q1055" i="3"/>
  <c r="P1055" i="3"/>
  <c r="N1057" i="3"/>
  <c r="O1056" i="3"/>
  <c r="K1056" i="3"/>
  <c r="L1056" i="3" s="1"/>
  <c r="L1055" i="3"/>
  <c r="R1055" i="3" l="1"/>
  <c r="T1055" i="3"/>
  <c r="S1055" i="3"/>
  <c r="N1058" i="3"/>
  <c r="O1057" i="3"/>
  <c r="M1056" i="3"/>
  <c r="P1056" i="3"/>
  <c r="Q1056" i="3"/>
  <c r="K1057" i="3"/>
  <c r="M1057" i="3" s="1"/>
  <c r="R1056" i="3" l="1"/>
  <c r="T1056" i="3"/>
  <c r="S1056" i="3"/>
  <c r="L1057" i="3"/>
  <c r="P1057" i="3"/>
  <c r="Q1057" i="3"/>
  <c r="K1058" i="3"/>
  <c r="M1058" i="3" s="1"/>
  <c r="N1059" i="3"/>
  <c r="O1058" i="3"/>
  <c r="R1057" i="3" l="1"/>
  <c r="T1057" i="3"/>
  <c r="S1057" i="3"/>
  <c r="L1058" i="3"/>
  <c r="Q1058" i="3"/>
  <c r="P1058" i="3"/>
  <c r="N1060" i="3"/>
  <c r="O1059" i="3"/>
  <c r="K1059" i="3"/>
  <c r="L1059" i="3" s="1"/>
  <c r="R1058" i="3" l="1"/>
  <c r="T1058" i="3"/>
  <c r="S1058" i="3"/>
  <c r="N1061" i="3"/>
  <c r="O1060" i="3"/>
  <c r="M1059" i="3"/>
  <c r="K1060" i="3"/>
  <c r="M1060" i="3" s="1"/>
  <c r="Q1059" i="3"/>
  <c r="P1059" i="3"/>
  <c r="R1059" i="3" l="1"/>
  <c r="S1059" i="3"/>
  <c r="T1059" i="3"/>
  <c r="L1060" i="3"/>
  <c r="P1060" i="3"/>
  <c r="Q1060" i="3"/>
  <c r="K1061" i="3"/>
  <c r="L1061" i="3" s="1"/>
  <c r="N1062" i="3"/>
  <c r="O1061" i="3"/>
  <c r="T1060" i="3" l="1"/>
  <c r="R1060" i="3"/>
  <c r="S1060" i="3"/>
  <c r="N1063" i="3"/>
  <c r="O1062" i="3"/>
  <c r="P1061" i="3"/>
  <c r="Q1061" i="3"/>
  <c r="K1062" i="3"/>
  <c r="M1062" i="3" s="1"/>
  <c r="M1061" i="3"/>
  <c r="R1061" i="3" l="1"/>
  <c r="T1061" i="3"/>
  <c r="S1061" i="3"/>
  <c r="L1062" i="3"/>
  <c r="Q1062" i="3"/>
  <c r="P1062" i="3"/>
  <c r="K1063" i="3"/>
  <c r="M1063" i="3" s="1"/>
  <c r="O1063" i="3"/>
  <c r="N1064" i="3"/>
  <c r="R1062" i="3" l="1"/>
  <c r="T1062" i="3"/>
  <c r="S1062" i="3"/>
  <c r="N1065" i="3"/>
  <c r="O1064" i="3"/>
  <c r="L1063" i="3"/>
  <c r="Q1063" i="3"/>
  <c r="P1063" i="3"/>
  <c r="K1064" i="3"/>
  <c r="M1064" i="3" s="1"/>
  <c r="R1063" i="3" l="1"/>
  <c r="T1063" i="3"/>
  <c r="S1063" i="3"/>
  <c r="P1064" i="3"/>
  <c r="Q1064" i="3"/>
  <c r="K1065" i="3"/>
  <c r="M1065" i="3" s="1"/>
  <c r="L1064" i="3"/>
  <c r="N1066" i="3"/>
  <c r="O1065" i="3"/>
  <c r="R1064" i="3" l="1"/>
  <c r="T1064" i="3"/>
  <c r="S1064" i="3"/>
  <c r="P1065" i="3"/>
  <c r="Q1065" i="3"/>
  <c r="L1065" i="3"/>
  <c r="N1067" i="3"/>
  <c r="O1066" i="3"/>
  <c r="K1066" i="3"/>
  <c r="L1066" i="3" s="1"/>
  <c r="R1065" i="3" l="1"/>
  <c r="T1065" i="3"/>
  <c r="S1065" i="3"/>
  <c r="O1067" i="3"/>
  <c r="N1068" i="3"/>
  <c r="K1067" i="3"/>
  <c r="M1067" i="3" s="1"/>
  <c r="M1066" i="3"/>
  <c r="Q1066" i="3"/>
  <c r="P1066" i="3"/>
  <c r="R1066" i="3" l="1"/>
  <c r="T1066" i="3"/>
  <c r="S1066" i="3"/>
  <c r="K1068" i="3"/>
  <c r="L1068" i="3" s="1"/>
  <c r="L1067" i="3"/>
  <c r="N1069" i="3"/>
  <c r="O1068" i="3"/>
  <c r="Q1067" i="3"/>
  <c r="P1067" i="3"/>
  <c r="R1067" i="3" l="1"/>
  <c r="S1067" i="3"/>
  <c r="T1067" i="3"/>
  <c r="M1068" i="3"/>
  <c r="P1068" i="3"/>
  <c r="Q1068" i="3"/>
  <c r="K1069" i="3"/>
  <c r="L1069" i="3" s="1"/>
  <c r="N1070" i="3"/>
  <c r="O1069" i="3"/>
  <c r="R1068" i="3" l="1"/>
  <c r="T1068" i="3"/>
  <c r="S1068" i="3"/>
  <c r="P1069" i="3"/>
  <c r="Q1069" i="3"/>
  <c r="N1071" i="3"/>
  <c r="O1070" i="3"/>
  <c r="K1070" i="3"/>
  <c r="M1070" i="3" s="1"/>
  <c r="M1069" i="3"/>
  <c r="R1069" i="3" l="1"/>
  <c r="T1069" i="3"/>
  <c r="S1069" i="3"/>
  <c r="L1070" i="3"/>
  <c r="Q1070" i="3"/>
  <c r="P1070" i="3"/>
  <c r="K1071" i="3"/>
  <c r="L1071" i="3" s="1"/>
  <c r="N1072" i="3"/>
  <c r="O1071" i="3"/>
  <c r="R1070" i="3" l="1"/>
  <c r="T1070" i="3"/>
  <c r="S1070" i="3"/>
  <c r="N1073" i="3"/>
  <c r="O1072" i="3"/>
  <c r="M1071" i="3"/>
  <c r="K1072" i="3"/>
  <c r="M1072" i="3" s="1"/>
  <c r="Q1071" i="3"/>
  <c r="P1071" i="3"/>
  <c r="R1071" i="3" l="1"/>
  <c r="T1071" i="3"/>
  <c r="S1071" i="3"/>
  <c r="K1073" i="3"/>
  <c r="L1073" i="3" s="1"/>
  <c r="L1072" i="3"/>
  <c r="P1072" i="3"/>
  <c r="Q1072" i="3"/>
  <c r="N1074" i="3"/>
  <c r="O1073" i="3"/>
  <c r="R1072" i="3" l="1"/>
  <c r="T1072" i="3"/>
  <c r="S1072" i="3"/>
  <c r="P1073" i="3"/>
  <c r="Q1073" i="3"/>
  <c r="M1073" i="3"/>
  <c r="N1075" i="3"/>
  <c r="O1074" i="3"/>
  <c r="K1074" i="3"/>
  <c r="M1074" i="3" s="1"/>
  <c r="T1073" i="3" l="1"/>
  <c r="R1073" i="3"/>
  <c r="S1073" i="3"/>
  <c r="L1074" i="3"/>
  <c r="Q1074" i="3"/>
  <c r="P1074" i="3"/>
  <c r="N1076" i="3"/>
  <c r="O1075" i="3"/>
  <c r="K1075" i="3"/>
  <c r="M1075" i="3" s="1"/>
  <c r="R1074" i="3" l="1"/>
  <c r="T1074" i="3"/>
  <c r="S1074" i="3"/>
  <c r="N1077" i="3"/>
  <c r="O1076" i="3"/>
  <c r="L1075" i="3"/>
  <c r="K1076" i="3"/>
  <c r="M1076" i="3" s="1"/>
  <c r="Q1075" i="3"/>
  <c r="P1075" i="3"/>
  <c r="R1075" i="3" l="1"/>
  <c r="S1075" i="3"/>
  <c r="T1075" i="3"/>
  <c r="K1077" i="3"/>
  <c r="L1077" i="3" s="1"/>
  <c r="L1076" i="3"/>
  <c r="P1076" i="3"/>
  <c r="Q1076" i="3"/>
  <c r="N1078" i="3"/>
  <c r="O1077" i="3"/>
  <c r="T1076" i="3" l="1"/>
  <c r="R1076" i="3"/>
  <c r="S1076" i="3"/>
  <c r="P1077" i="3"/>
  <c r="Q1077" i="3"/>
  <c r="M1077" i="3"/>
  <c r="N1079" i="3"/>
  <c r="O1078" i="3"/>
  <c r="K1078" i="3"/>
  <c r="M1078" i="3" s="1"/>
  <c r="R1077" i="3" l="1"/>
  <c r="T1077" i="3"/>
  <c r="S1077" i="3"/>
  <c r="O1079" i="3"/>
  <c r="N1080" i="3"/>
  <c r="L1078" i="3"/>
  <c r="K1079" i="3"/>
  <c r="M1079" i="3" s="1"/>
  <c r="Q1078" i="3"/>
  <c r="P1078" i="3"/>
  <c r="R1078" i="3" l="1"/>
  <c r="T1078" i="3"/>
  <c r="S1078" i="3"/>
  <c r="L1079" i="3"/>
  <c r="K1080" i="3"/>
  <c r="L1080" i="3" s="1"/>
  <c r="N1081" i="3"/>
  <c r="O1080" i="3"/>
  <c r="Q1079" i="3"/>
  <c r="P1079" i="3"/>
  <c r="R1079" i="3" l="1"/>
  <c r="T1079" i="3"/>
  <c r="S1079" i="3"/>
  <c r="K1081" i="3"/>
  <c r="L1081" i="3" s="1"/>
  <c r="M1080" i="3"/>
  <c r="P1080" i="3"/>
  <c r="Q1080" i="3"/>
  <c r="N1082" i="3"/>
  <c r="O1081" i="3"/>
  <c r="R1080" i="3" l="1"/>
  <c r="T1080" i="3"/>
  <c r="S1080" i="3"/>
  <c r="N1083" i="3"/>
  <c r="O1082" i="3"/>
  <c r="M1081" i="3"/>
  <c r="P1081" i="3"/>
  <c r="Q1081" i="3"/>
  <c r="K1082" i="3"/>
  <c r="L1082" i="3" s="1"/>
  <c r="R1081" i="3" l="1"/>
  <c r="T1081" i="3"/>
  <c r="S1081" i="3"/>
  <c r="K1083" i="3"/>
  <c r="M1083" i="3" s="1"/>
  <c r="M1082" i="3"/>
  <c r="Q1082" i="3"/>
  <c r="P1082" i="3"/>
  <c r="O1083" i="3"/>
  <c r="N1084" i="3"/>
  <c r="R1082" i="3" l="1"/>
  <c r="T1082" i="3"/>
  <c r="S1082" i="3"/>
  <c r="Q1083" i="3"/>
  <c r="P1083" i="3"/>
  <c r="K1084" i="3"/>
  <c r="M1084" i="3" s="1"/>
  <c r="N1085" i="3"/>
  <c r="O1084" i="3"/>
  <c r="L1083" i="3"/>
  <c r="R1083" i="3" l="1"/>
  <c r="S1083" i="3"/>
  <c r="T1083" i="3"/>
  <c r="N1086" i="3"/>
  <c r="O1085" i="3"/>
  <c r="L1084" i="3"/>
  <c r="P1084" i="3"/>
  <c r="Q1084" i="3"/>
  <c r="K1085" i="3"/>
  <c r="M1085" i="3" s="1"/>
  <c r="R1084" i="3" l="1"/>
  <c r="T1084" i="3"/>
  <c r="S1084" i="3"/>
  <c r="L1085" i="3"/>
  <c r="K1086" i="3"/>
  <c r="L1086" i="3" s="1"/>
  <c r="P1085" i="3"/>
  <c r="Q1085" i="3"/>
  <c r="N1087" i="3"/>
  <c r="O1086" i="3"/>
  <c r="R1085" i="3" l="1"/>
  <c r="T1085" i="3"/>
  <c r="S1085" i="3"/>
  <c r="N1088" i="3"/>
  <c r="O1087" i="3"/>
  <c r="K1087" i="3"/>
  <c r="M1087" i="3" s="1"/>
  <c r="Q1086" i="3"/>
  <c r="P1086" i="3"/>
  <c r="M1086" i="3"/>
  <c r="R1086" i="3" l="1"/>
  <c r="T1086" i="3"/>
  <c r="S1086" i="3"/>
  <c r="K1088" i="3"/>
  <c r="L1088" i="3" s="1"/>
  <c r="L1087" i="3"/>
  <c r="Q1087" i="3"/>
  <c r="P1087" i="3"/>
  <c r="N1089" i="3"/>
  <c r="O1088" i="3"/>
  <c r="R1087" i="3" l="1"/>
  <c r="T1087" i="3"/>
  <c r="S1087" i="3"/>
  <c r="M1088" i="3"/>
  <c r="N1090" i="3"/>
  <c r="O1089" i="3"/>
  <c r="K1089" i="3"/>
  <c r="M1089" i="3" s="1"/>
  <c r="P1088" i="3"/>
  <c r="Q1088" i="3"/>
  <c r="R1088" i="3" l="1"/>
  <c r="T1088" i="3"/>
  <c r="S1088" i="3"/>
  <c r="L1089" i="3"/>
  <c r="N1091" i="3"/>
  <c r="O1090" i="3"/>
  <c r="K1090" i="3"/>
  <c r="L1090" i="3" s="1"/>
  <c r="P1089" i="3"/>
  <c r="Q1089" i="3"/>
  <c r="R1089" i="3" l="1"/>
  <c r="T1089" i="3"/>
  <c r="S1089" i="3"/>
  <c r="M1090" i="3"/>
  <c r="Q1090" i="3"/>
  <c r="P1090" i="3"/>
  <c r="N1092" i="3"/>
  <c r="O1091" i="3"/>
  <c r="K1091" i="3"/>
  <c r="M1091" i="3" s="1"/>
  <c r="R1090" i="3" l="1"/>
  <c r="T1090" i="3"/>
  <c r="S1090" i="3"/>
  <c r="K1092" i="3"/>
  <c r="M1092" i="3" s="1"/>
  <c r="N1093" i="3"/>
  <c r="O1092" i="3"/>
  <c r="L1091" i="3"/>
  <c r="Q1091" i="3"/>
  <c r="P1091" i="3"/>
  <c r="R1091" i="3" l="1"/>
  <c r="S1091" i="3"/>
  <c r="T1091" i="3"/>
  <c r="P1092" i="3"/>
  <c r="Q1092" i="3"/>
  <c r="N1094" i="3"/>
  <c r="O1093" i="3"/>
  <c r="L1092" i="3"/>
  <c r="K1093" i="3"/>
  <c r="M1093" i="3" s="1"/>
  <c r="T1092" i="3" l="1"/>
  <c r="R1092" i="3"/>
  <c r="S1092" i="3"/>
  <c r="L1093" i="3"/>
  <c r="P1093" i="3"/>
  <c r="Q1093" i="3"/>
  <c r="N1095" i="3"/>
  <c r="O1094" i="3"/>
  <c r="K1094" i="3"/>
  <c r="M1094" i="3" s="1"/>
  <c r="R1093" i="3" l="1"/>
  <c r="T1093" i="3"/>
  <c r="S1093" i="3"/>
  <c r="K1095" i="3"/>
  <c r="L1095" i="3" s="1"/>
  <c r="L1094" i="3"/>
  <c r="O1095" i="3"/>
  <c r="N1096" i="3"/>
  <c r="Q1094" i="3"/>
  <c r="P1094" i="3"/>
  <c r="R1094" i="3" l="1"/>
  <c r="T1094" i="3"/>
  <c r="S1094" i="3"/>
  <c r="M1095" i="3"/>
  <c r="N1097" i="3"/>
  <c r="O1096" i="3"/>
  <c r="K1096" i="3"/>
  <c r="M1096" i="3" s="1"/>
  <c r="Q1095" i="3"/>
  <c r="P1095" i="3"/>
  <c r="R1095" i="3" l="1"/>
  <c r="T1095" i="3"/>
  <c r="S1095" i="3"/>
  <c r="L1096" i="3"/>
  <c r="K1097" i="3"/>
  <c r="L1097" i="3" s="1"/>
  <c r="P1096" i="3"/>
  <c r="Q1096" i="3"/>
  <c r="N1098" i="3"/>
  <c r="O1097" i="3"/>
  <c r="R1096" i="3" l="1"/>
  <c r="T1096" i="3"/>
  <c r="S1096" i="3"/>
  <c r="P1097" i="3"/>
  <c r="Q1097" i="3"/>
  <c r="M1097" i="3"/>
  <c r="N1099" i="3"/>
  <c r="O1098" i="3"/>
  <c r="K1098" i="3"/>
  <c r="M1098" i="3" s="1"/>
  <c r="R1097" i="3" l="1"/>
  <c r="T1097" i="3"/>
  <c r="S1097" i="3"/>
  <c r="L1098" i="3"/>
  <c r="Q1098" i="3"/>
  <c r="P1098" i="3"/>
  <c r="O1099" i="3"/>
  <c r="N1100" i="3"/>
  <c r="K1099" i="3"/>
  <c r="M1099" i="3" s="1"/>
  <c r="R1098" i="3" l="1"/>
  <c r="T1098" i="3"/>
  <c r="S1098" i="3"/>
  <c r="K1100" i="3"/>
  <c r="L1100" i="3" s="1"/>
  <c r="Q1099" i="3"/>
  <c r="P1099" i="3"/>
  <c r="L1099" i="3"/>
  <c r="N1101" i="3"/>
  <c r="O1100" i="3"/>
  <c r="R1099" i="3" l="1"/>
  <c r="S1099" i="3"/>
  <c r="T1099" i="3"/>
  <c r="P1100" i="3"/>
  <c r="Q1100" i="3"/>
  <c r="M1100" i="3"/>
  <c r="K1101" i="3"/>
  <c r="L1101" i="3" s="1"/>
  <c r="N1102" i="3"/>
  <c r="O1101" i="3"/>
  <c r="R1100" i="3" l="1"/>
  <c r="T1100" i="3"/>
  <c r="S1100" i="3"/>
  <c r="N1103" i="3"/>
  <c r="O1102" i="3"/>
  <c r="K1102" i="3"/>
  <c r="L1102" i="3" s="1"/>
  <c r="P1101" i="3"/>
  <c r="Q1101" i="3"/>
  <c r="M1101" i="3"/>
  <c r="R1101" i="3" l="1"/>
  <c r="T1101" i="3"/>
  <c r="S1101" i="3"/>
  <c r="K1103" i="3"/>
  <c r="L1103" i="3" s="1"/>
  <c r="M1102" i="3"/>
  <c r="Q1102" i="3"/>
  <c r="P1102" i="3"/>
  <c r="N1104" i="3"/>
  <c r="O1103" i="3"/>
  <c r="R1102" i="3" l="1"/>
  <c r="T1102" i="3"/>
  <c r="S1102" i="3"/>
  <c r="M1103" i="3"/>
  <c r="N1105" i="3"/>
  <c r="O1104" i="3"/>
  <c r="Q1103" i="3"/>
  <c r="P1103" i="3"/>
  <c r="K1104" i="3"/>
  <c r="L1104" i="3" s="1"/>
  <c r="R1103" i="3" l="1"/>
  <c r="T1103" i="3"/>
  <c r="S1103" i="3"/>
  <c r="M1104" i="3"/>
  <c r="K1105" i="3"/>
  <c r="M1105" i="3" s="1"/>
  <c r="P1104" i="3"/>
  <c r="Q1104" i="3"/>
  <c r="N1106" i="3"/>
  <c r="O1105" i="3"/>
  <c r="R1104" i="3" l="1"/>
  <c r="T1104" i="3"/>
  <c r="S1104" i="3"/>
  <c r="L1105" i="3"/>
  <c r="P1105" i="3"/>
  <c r="Q1105" i="3"/>
  <c r="N1107" i="3"/>
  <c r="O1106" i="3"/>
  <c r="K1106" i="3"/>
  <c r="L1106" i="3" s="1"/>
  <c r="T1105" i="3" l="1"/>
  <c r="R1105" i="3"/>
  <c r="S1105" i="3"/>
  <c r="M1106" i="3"/>
  <c r="Q1106" i="3"/>
  <c r="P1106" i="3"/>
  <c r="N1108" i="3"/>
  <c r="O1107" i="3"/>
  <c r="K1107" i="3"/>
  <c r="M1107" i="3" s="1"/>
  <c r="R1106" i="3" l="1"/>
  <c r="T1106" i="3"/>
  <c r="S1106" i="3"/>
  <c r="L1107" i="3"/>
  <c r="K1108" i="3"/>
  <c r="M1108" i="3" s="1"/>
  <c r="N1109" i="3"/>
  <c r="O1108" i="3"/>
  <c r="Q1107" i="3"/>
  <c r="P1107" i="3"/>
  <c r="R1107" i="3" l="1"/>
  <c r="S1107" i="3"/>
  <c r="T1107" i="3"/>
  <c r="P1108" i="3"/>
  <c r="Q1108" i="3"/>
  <c r="K1109" i="3"/>
  <c r="M1109" i="3" s="1"/>
  <c r="N1110" i="3"/>
  <c r="O1109" i="3"/>
  <c r="L1108" i="3"/>
  <c r="T1108" i="3" l="1"/>
  <c r="R1108" i="3"/>
  <c r="S1108" i="3"/>
  <c r="N1111" i="3"/>
  <c r="O1110" i="3"/>
  <c r="L1109" i="3"/>
  <c r="K1110" i="3"/>
  <c r="L1110" i="3" s="1"/>
  <c r="P1109" i="3"/>
  <c r="Q1109" i="3"/>
  <c r="R1109" i="3" l="1"/>
  <c r="T1109" i="3"/>
  <c r="S1109" i="3"/>
  <c r="M1110" i="3"/>
  <c r="Q1110" i="3"/>
  <c r="P1110" i="3"/>
  <c r="K1111" i="3"/>
  <c r="M1111" i="3" s="1"/>
  <c r="O1111" i="3"/>
  <c r="N1112" i="3"/>
  <c r="R1110" i="3" l="1"/>
  <c r="T1110" i="3"/>
  <c r="S1110" i="3"/>
  <c r="N1113" i="3"/>
  <c r="O1112" i="3"/>
  <c r="L1111" i="3"/>
  <c r="Q1111" i="3"/>
  <c r="P1111" i="3"/>
  <c r="K1112" i="3"/>
  <c r="L1112" i="3" s="1"/>
  <c r="R1111" i="3" l="1"/>
  <c r="T1111" i="3"/>
  <c r="S1111" i="3"/>
  <c r="M1112" i="3"/>
  <c r="N1114" i="3"/>
  <c r="O1113" i="3"/>
  <c r="K1113" i="3"/>
  <c r="L1113" i="3" s="1"/>
  <c r="P1112" i="3"/>
  <c r="Q1112" i="3"/>
  <c r="R1112" i="3" l="1"/>
  <c r="T1112" i="3"/>
  <c r="S1112" i="3"/>
  <c r="M1113" i="3"/>
  <c r="K1114" i="3"/>
  <c r="M1114" i="3" s="1"/>
  <c r="P1113" i="3"/>
  <c r="Q1113" i="3"/>
  <c r="N1115" i="3"/>
  <c r="O1114" i="3"/>
  <c r="R1113" i="3" l="1"/>
  <c r="T1113" i="3"/>
  <c r="S1113" i="3"/>
  <c r="Q1114" i="3"/>
  <c r="P1114" i="3"/>
  <c r="L1114" i="3"/>
  <c r="K1115" i="3"/>
  <c r="M1115" i="3" s="1"/>
  <c r="O1115" i="3"/>
  <c r="N1116" i="3"/>
  <c r="R1114" i="3" l="1"/>
  <c r="T1114" i="3"/>
  <c r="S1114" i="3"/>
  <c r="N1117" i="3"/>
  <c r="O1116" i="3"/>
  <c r="L1115" i="3"/>
  <c r="Q1115" i="3"/>
  <c r="P1115" i="3"/>
  <c r="K1116" i="3"/>
  <c r="M1116" i="3" s="1"/>
  <c r="R1115" i="3" l="1"/>
  <c r="S1115" i="3"/>
  <c r="T1115" i="3"/>
  <c r="K1117" i="3"/>
  <c r="L1117" i="3" s="1"/>
  <c r="L1116" i="3"/>
  <c r="P1116" i="3"/>
  <c r="Q1116" i="3"/>
  <c r="N1118" i="3"/>
  <c r="O1117" i="3"/>
  <c r="R1116" i="3" l="1"/>
  <c r="T1116" i="3"/>
  <c r="S1116" i="3"/>
  <c r="P1117" i="3"/>
  <c r="Q1117" i="3"/>
  <c r="K1118" i="3"/>
  <c r="L1118" i="3" s="1"/>
  <c r="N1119" i="3"/>
  <c r="O1118" i="3"/>
  <c r="M1117" i="3"/>
  <c r="R1117" i="3" l="1"/>
  <c r="T1117" i="3"/>
  <c r="S1117" i="3"/>
  <c r="Q1118" i="3"/>
  <c r="P1118" i="3"/>
  <c r="K1119" i="3"/>
  <c r="M1119" i="3" s="1"/>
  <c r="N1120" i="3"/>
  <c r="O1119" i="3"/>
  <c r="M1118" i="3"/>
  <c r="R1118" i="3" l="1"/>
  <c r="T1118" i="3"/>
  <c r="S1118" i="3"/>
  <c r="Q1119" i="3"/>
  <c r="P1119" i="3"/>
  <c r="L1119" i="3"/>
  <c r="N1121" i="3"/>
  <c r="O1120" i="3"/>
  <c r="K1120" i="3"/>
  <c r="M1120" i="3" s="1"/>
  <c r="R1119" i="3" l="1"/>
  <c r="T1119" i="3"/>
  <c r="S1119" i="3"/>
  <c r="N1122" i="3"/>
  <c r="O1121" i="3"/>
  <c r="K1121" i="3"/>
  <c r="L1121" i="3" s="1"/>
  <c r="L1120" i="3"/>
  <c r="P1120" i="3"/>
  <c r="Q1120" i="3"/>
  <c r="R1120" i="3" l="1"/>
  <c r="T1120" i="3"/>
  <c r="S1120" i="3"/>
  <c r="K1122" i="3"/>
  <c r="M1122" i="3" s="1"/>
  <c r="M1121" i="3"/>
  <c r="P1121" i="3"/>
  <c r="Q1121" i="3"/>
  <c r="N1123" i="3"/>
  <c r="O1122" i="3"/>
  <c r="R1121" i="3" l="1"/>
  <c r="T1121" i="3"/>
  <c r="S1121" i="3"/>
  <c r="Q1122" i="3"/>
  <c r="P1122" i="3"/>
  <c r="L1122" i="3"/>
  <c r="N1124" i="3"/>
  <c r="O1123" i="3"/>
  <c r="K1123" i="3"/>
  <c r="M1123" i="3" s="1"/>
  <c r="R1122" i="3" l="1"/>
  <c r="T1122" i="3"/>
  <c r="S1122" i="3"/>
  <c r="K1124" i="3"/>
  <c r="L1124" i="3" s="1"/>
  <c r="N1125" i="3"/>
  <c r="O1124" i="3"/>
  <c r="L1123" i="3"/>
  <c r="Q1123" i="3"/>
  <c r="P1123" i="3"/>
  <c r="R1123" i="3" l="1"/>
  <c r="S1123" i="3"/>
  <c r="T1123" i="3"/>
  <c r="M1124" i="3"/>
  <c r="P1124" i="3"/>
  <c r="Q1124" i="3"/>
  <c r="K1125" i="3"/>
  <c r="L1125" i="3" s="1"/>
  <c r="N1126" i="3"/>
  <c r="O1125" i="3"/>
  <c r="T1124" i="3" l="1"/>
  <c r="R1124" i="3"/>
  <c r="S1124" i="3"/>
  <c r="N1127" i="3"/>
  <c r="O1126" i="3"/>
  <c r="K1126" i="3"/>
  <c r="L1126" i="3" s="1"/>
  <c r="P1125" i="3"/>
  <c r="Q1125" i="3"/>
  <c r="M1125" i="3"/>
  <c r="R1125" i="3" l="1"/>
  <c r="T1125" i="3"/>
  <c r="S1125" i="3"/>
  <c r="K1127" i="3"/>
  <c r="L1127" i="3" s="1"/>
  <c r="M1126" i="3"/>
  <c r="Q1126" i="3"/>
  <c r="P1126" i="3"/>
  <c r="O1127" i="3"/>
  <c r="N1128" i="3"/>
  <c r="R1126" i="3" l="1"/>
  <c r="T1126" i="3"/>
  <c r="S1126" i="3"/>
  <c r="N1129" i="3"/>
  <c r="O1128" i="3"/>
  <c r="M1127" i="3"/>
  <c r="Q1127" i="3"/>
  <c r="P1127" i="3"/>
  <c r="K1128" i="3"/>
  <c r="M1128" i="3" s="1"/>
  <c r="R1127" i="3" l="1"/>
  <c r="T1127" i="3"/>
  <c r="S1127" i="3"/>
  <c r="K1129" i="3"/>
  <c r="L1129" i="3" s="1"/>
  <c r="L1128" i="3"/>
  <c r="P1128" i="3"/>
  <c r="Q1128" i="3"/>
  <c r="N1130" i="3"/>
  <c r="O1129" i="3"/>
  <c r="R1128" i="3" l="1"/>
  <c r="T1128" i="3"/>
  <c r="S1128" i="3"/>
  <c r="P1129" i="3"/>
  <c r="Q1129" i="3"/>
  <c r="K1130" i="3"/>
  <c r="L1130" i="3" s="1"/>
  <c r="N1131" i="3"/>
  <c r="O1130" i="3"/>
  <c r="M1129" i="3"/>
  <c r="R1129" i="3" l="1"/>
  <c r="T1129" i="3"/>
  <c r="S1129" i="3"/>
  <c r="Q1130" i="3"/>
  <c r="P1130" i="3"/>
  <c r="K1131" i="3"/>
  <c r="M1131" i="3" s="1"/>
  <c r="O1131" i="3"/>
  <c r="N1132" i="3"/>
  <c r="M1130" i="3"/>
  <c r="R1130" i="3" l="1"/>
  <c r="T1130" i="3"/>
  <c r="S1130" i="3"/>
  <c r="N1133" i="3"/>
  <c r="O1132" i="3"/>
  <c r="L1131" i="3"/>
  <c r="Q1131" i="3"/>
  <c r="P1131" i="3"/>
  <c r="K1132" i="3"/>
  <c r="M1132" i="3" s="1"/>
  <c r="R1131" i="3" l="1"/>
  <c r="S1131" i="3"/>
  <c r="T1131" i="3"/>
  <c r="K1133" i="3"/>
  <c r="L1133" i="3" s="1"/>
  <c r="L1132" i="3"/>
  <c r="P1132" i="3"/>
  <c r="Q1132" i="3"/>
  <c r="N1134" i="3"/>
  <c r="O1133" i="3"/>
  <c r="R1132" i="3" l="1"/>
  <c r="T1132" i="3"/>
  <c r="S1132" i="3"/>
  <c r="P1133" i="3"/>
  <c r="Q1133" i="3"/>
  <c r="K1134" i="3"/>
  <c r="M1134" i="3" s="1"/>
  <c r="N1135" i="3"/>
  <c r="O1134" i="3"/>
  <c r="M1133" i="3"/>
  <c r="R1133" i="3" l="1"/>
  <c r="T1133" i="3"/>
  <c r="S1133" i="3"/>
  <c r="L1134" i="3"/>
  <c r="Q1134" i="3"/>
  <c r="P1134" i="3"/>
  <c r="K1135" i="3"/>
  <c r="L1135" i="3" s="1"/>
  <c r="N1136" i="3"/>
  <c r="O1135" i="3"/>
  <c r="R1134" i="3" l="1"/>
  <c r="T1134" i="3"/>
  <c r="S1134" i="3"/>
  <c r="K1136" i="3"/>
  <c r="L1136" i="3" s="1"/>
  <c r="N1137" i="3"/>
  <c r="O1136" i="3"/>
  <c r="M1135" i="3"/>
  <c r="Q1135" i="3"/>
  <c r="P1135" i="3"/>
  <c r="R1135" i="3" l="1"/>
  <c r="T1135" i="3"/>
  <c r="S1135" i="3"/>
  <c r="M1136" i="3"/>
  <c r="K1137" i="3"/>
  <c r="M1137" i="3" s="1"/>
  <c r="N1138" i="3"/>
  <c r="O1137" i="3"/>
  <c r="P1136" i="3"/>
  <c r="Q1136" i="3"/>
  <c r="R1136" i="3" l="1"/>
  <c r="T1136" i="3"/>
  <c r="S1136" i="3"/>
  <c r="L1137" i="3"/>
  <c r="P1137" i="3"/>
  <c r="Q1137" i="3"/>
  <c r="N1139" i="3"/>
  <c r="O1138" i="3"/>
  <c r="K1138" i="3"/>
  <c r="L1138" i="3" s="1"/>
  <c r="T1137" i="3" l="1"/>
  <c r="R1137" i="3"/>
  <c r="S1137" i="3"/>
  <c r="N1140" i="3"/>
  <c r="O1139" i="3"/>
  <c r="K1139" i="3"/>
  <c r="M1139" i="3" s="1"/>
  <c r="M1138" i="3"/>
  <c r="Q1138" i="3"/>
  <c r="P1138" i="3"/>
  <c r="R1138" i="3" l="1"/>
  <c r="T1138" i="3"/>
  <c r="S1138" i="3"/>
  <c r="N1141" i="3"/>
  <c r="O1140" i="3"/>
  <c r="L1139" i="3"/>
  <c r="K1140" i="3"/>
  <c r="L1140" i="3" s="1"/>
  <c r="Q1139" i="3"/>
  <c r="P1139" i="3"/>
  <c r="R1139" i="3" l="1"/>
  <c r="T1139" i="3"/>
  <c r="S1139" i="3"/>
  <c r="M1140" i="3"/>
  <c r="P1140" i="3"/>
  <c r="Q1140" i="3"/>
  <c r="K1141" i="3"/>
  <c r="L1141" i="3" s="1"/>
  <c r="N1142" i="3"/>
  <c r="O1141" i="3"/>
  <c r="S1140" i="3" l="1"/>
  <c r="R1140" i="3"/>
  <c r="T1140" i="3"/>
  <c r="P1141" i="3"/>
  <c r="Q1141" i="3"/>
  <c r="K1142" i="3"/>
  <c r="L1142" i="3" s="1"/>
  <c r="N1143" i="3"/>
  <c r="O1142" i="3"/>
  <c r="M1141" i="3"/>
  <c r="R1141" i="3" l="1"/>
  <c r="S1141" i="3"/>
  <c r="T1141" i="3"/>
  <c r="K1143" i="3"/>
  <c r="M1143" i="3" s="1"/>
  <c r="O1143" i="3"/>
  <c r="N1144" i="3"/>
  <c r="M1142" i="3"/>
  <c r="Q1142" i="3"/>
  <c r="P1142" i="3"/>
  <c r="R1142" i="3" l="1"/>
  <c r="T1142" i="3"/>
  <c r="S1142" i="3"/>
  <c r="K1144" i="3"/>
  <c r="L1144" i="3" s="1"/>
  <c r="N1145" i="3"/>
  <c r="O1144" i="3"/>
  <c r="L1143" i="3"/>
  <c r="Q1143" i="3"/>
  <c r="P1143" i="3"/>
  <c r="R1143" i="3" l="1"/>
  <c r="T1143" i="3"/>
  <c r="S1143" i="3"/>
  <c r="M1144" i="3"/>
  <c r="K1145" i="3"/>
  <c r="L1145" i="3" s="1"/>
  <c r="N1146" i="3"/>
  <c r="O1145" i="3"/>
  <c r="P1144" i="3"/>
  <c r="Q1144" i="3"/>
  <c r="R1144" i="3" l="1"/>
  <c r="T1144" i="3"/>
  <c r="S1144" i="3"/>
  <c r="M1145" i="3"/>
  <c r="P1145" i="3"/>
  <c r="Q1145" i="3"/>
  <c r="N1147" i="3"/>
  <c r="O1146" i="3"/>
  <c r="K1146" i="3"/>
  <c r="M1146" i="3" s="1"/>
  <c r="R1145" i="3" l="1"/>
  <c r="T1145" i="3"/>
  <c r="S1145" i="3"/>
  <c r="O1147" i="3"/>
  <c r="N1148" i="3"/>
  <c r="L1146" i="3"/>
  <c r="Q1146" i="3"/>
  <c r="P1146" i="3"/>
  <c r="K1147" i="3"/>
  <c r="M1147" i="3" s="1"/>
  <c r="R1146" i="3" l="1"/>
  <c r="T1146" i="3"/>
  <c r="S1146" i="3"/>
  <c r="K1148" i="3"/>
  <c r="L1148" i="3" s="1"/>
  <c r="L1147" i="3"/>
  <c r="N1149" i="3"/>
  <c r="O1148" i="3"/>
  <c r="Q1147" i="3"/>
  <c r="P1147" i="3"/>
  <c r="R1147" i="3" l="1"/>
  <c r="T1147" i="3"/>
  <c r="S1147" i="3"/>
  <c r="M1148" i="3"/>
  <c r="K1149" i="3"/>
  <c r="M1149" i="3" s="1"/>
  <c r="P1148" i="3"/>
  <c r="Q1148" i="3"/>
  <c r="N1150" i="3"/>
  <c r="O1149" i="3"/>
  <c r="R1148" i="3" l="1"/>
  <c r="S1148" i="3"/>
  <c r="T1148" i="3"/>
  <c r="K1150" i="3"/>
  <c r="L1150" i="3" s="1"/>
  <c r="Q1149" i="3"/>
  <c r="P1149" i="3"/>
  <c r="L1149" i="3"/>
  <c r="O1150" i="3"/>
  <c r="N1151" i="3"/>
  <c r="R1149" i="3" l="1"/>
  <c r="S1149" i="3"/>
  <c r="T1149" i="3"/>
  <c r="N1152" i="3"/>
  <c r="O1151" i="3"/>
  <c r="P1150" i="3"/>
  <c r="Q1150" i="3"/>
  <c r="M1150" i="3"/>
  <c r="K1151" i="3"/>
  <c r="L1151" i="3" s="1"/>
  <c r="R1150" i="3" l="1"/>
  <c r="T1150" i="3"/>
  <c r="S1150" i="3"/>
  <c r="K1152" i="3"/>
  <c r="L1152" i="3" s="1"/>
  <c r="M1151" i="3"/>
  <c r="Q1151" i="3"/>
  <c r="P1151" i="3"/>
  <c r="N1153" i="3"/>
  <c r="O1152" i="3"/>
  <c r="R1151" i="3" l="1"/>
  <c r="T1151" i="3"/>
  <c r="S1151" i="3"/>
  <c r="N1154" i="3"/>
  <c r="O1153" i="3"/>
  <c r="M1152" i="3"/>
  <c r="K1153" i="3"/>
  <c r="M1153" i="3" s="1"/>
  <c r="P1152" i="3"/>
  <c r="Q1152" i="3"/>
  <c r="R1152" i="3" l="1"/>
  <c r="T1152" i="3"/>
  <c r="S1152" i="3"/>
  <c r="K1154" i="3"/>
  <c r="M1154" i="3" s="1"/>
  <c r="L1153" i="3"/>
  <c r="Q1153" i="3"/>
  <c r="P1153" i="3"/>
  <c r="N1155" i="3"/>
  <c r="O1154" i="3"/>
  <c r="R1153" i="3" l="1"/>
  <c r="T1153" i="3"/>
  <c r="S1153" i="3"/>
  <c r="L1154" i="3"/>
  <c r="P1154" i="3"/>
  <c r="Q1154" i="3"/>
  <c r="K1155" i="3"/>
  <c r="L1155" i="3" s="1"/>
  <c r="N1156" i="3"/>
  <c r="O1155" i="3"/>
  <c r="R1154" i="3" l="1"/>
  <c r="T1154" i="3"/>
  <c r="S1154" i="3"/>
  <c r="Q1155" i="3"/>
  <c r="P1155" i="3"/>
  <c r="K1156" i="3"/>
  <c r="M1156" i="3" s="1"/>
  <c r="O1156" i="3"/>
  <c r="N1157" i="3"/>
  <c r="M1155" i="3"/>
  <c r="R1155" i="3" l="1"/>
  <c r="T1155" i="3"/>
  <c r="S1155" i="3"/>
  <c r="K1157" i="3"/>
  <c r="M1157" i="3" s="1"/>
  <c r="N1158" i="3"/>
  <c r="O1157" i="3"/>
  <c r="L1156" i="3"/>
  <c r="Q1156" i="3"/>
  <c r="P1156" i="3"/>
  <c r="R1156" i="3" l="1"/>
  <c r="S1156" i="3"/>
  <c r="T1156" i="3"/>
  <c r="P1157" i="3"/>
  <c r="Q1157" i="3"/>
  <c r="K1158" i="3"/>
  <c r="L1158" i="3" s="1"/>
  <c r="L1157" i="3"/>
  <c r="N1159" i="3"/>
  <c r="O1158" i="3"/>
  <c r="R1157" i="3" l="1"/>
  <c r="S1157" i="3"/>
  <c r="T1157" i="3"/>
  <c r="N1160" i="3"/>
  <c r="O1159" i="3"/>
  <c r="K1159" i="3"/>
  <c r="M1159" i="3" s="1"/>
  <c r="P1158" i="3"/>
  <c r="Q1158" i="3"/>
  <c r="M1158" i="3"/>
  <c r="R1158" i="3" l="1"/>
  <c r="T1158" i="3"/>
  <c r="S1158" i="3"/>
  <c r="L1159" i="3"/>
  <c r="Q1159" i="3"/>
  <c r="P1159" i="3"/>
  <c r="K1160" i="3"/>
  <c r="M1160" i="3" s="1"/>
  <c r="O1160" i="3"/>
  <c r="N1161" i="3"/>
  <c r="R1159" i="3" l="1"/>
  <c r="T1159" i="3"/>
  <c r="S1159" i="3"/>
  <c r="K1161" i="3"/>
  <c r="L1161" i="3" s="1"/>
  <c r="N1162" i="3"/>
  <c r="O1161" i="3"/>
  <c r="L1160" i="3"/>
  <c r="Q1160" i="3"/>
  <c r="P1160" i="3"/>
  <c r="R1160" i="3" l="1"/>
  <c r="T1160" i="3"/>
  <c r="S1160" i="3"/>
  <c r="P1161" i="3"/>
  <c r="Q1161" i="3"/>
  <c r="K1162" i="3"/>
  <c r="M1162" i="3" s="1"/>
  <c r="M1161" i="3"/>
  <c r="N1163" i="3"/>
  <c r="O1162" i="3"/>
  <c r="R1161" i="3" l="1"/>
  <c r="T1161" i="3"/>
  <c r="S1161" i="3"/>
  <c r="P1162" i="3"/>
  <c r="Q1162" i="3"/>
  <c r="K1163" i="3"/>
  <c r="L1163" i="3" s="1"/>
  <c r="L1162" i="3"/>
  <c r="N1164" i="3"/>
  <c r="O1163" i="3"/>
  <c r="R1162" i="3" l="1"/>
  <c r="T1162" i="3"/>
  <c r="S1162" i="3"/>
  <c r="Q1163" i="3"/>
  <c r="P1163" i="3"/>
  <c r="M1163" i="3"/>
  <c r="N1165" i="3"/>
  <c r="O1164" i="3"/>
  <c r="K1164" i="3"/>
  <c r="M1164" i="3" s="1"/>
  <c r="R1163" i="3" l="1"/>
  <c r="T1163" i="3"/>
  <c r="S1163" i="3"/>
  <c r="K1165" i="3"/>
  <c r="L1165" i="3" s="1"/>
  <c r="N1166" i="3"/>
  <c r="O1165" i="3"/>
  <c r="L1164" i="3"/>
  <c r="Q1164" i="3"/>
  <c r="P1164" i="3"/>
  <c r="R1164" i="3" l="1"/>
  <c r="S1164" i="3"/>
  <c r="T1164" i="3"/>
  <c r="M1165" i="3"/>
  <c r="P1165" i="3"/>
  <c r="Q1165" i="3"/>
  <c r="K1166" i="3"/>
  <c r="L1166" i="3" s="1"/>
  <c r="N1167" i="3"/>
  <c r="O1166" i="3"/>
  <c r="R1165" i="3" l="1"/>
  <c r="S1165" i="3"/>
  <c r="T1165" i="3"/>
  <c r="P1166" i="3"/>
  <c r="Q1166" i="3"/>
  <c r="N1168" i="3"/>
  <c r="O1167" i="3"/>
  <c r="K1167" i="3"/>
  <c r="M1167" i="3" s="1"/>
  <c r="M1166" i="3"/>
  <c r="R1166" i="3" l="1"/>
  <c r="T1166" i="3"/>
  <c r="S1166" i="3"/>
  <c r="N1169" i="3"/>
  <c r="O1168" i="3"/>
  <c r="L1167" i="3"/>
  <c r="K1168" i="3"/>
  <c r="L1168" i="3" s="1"/>
  <c r="Q1167" i="3"/>
  <c r="P1167" i="3"/>
  <c r="R1167" i="3" l="1"/>
  <c r="T1167" i="3"/>
  <c r="S1167" i="3"/>
  <c r="M1168" i="3"/>
  <c r="K1169" i="3"/>
  <c r="L1169" i="3" s="1"/>
  <c r="Q1168" i="3"/>
  <c r="P1168" i="3"/>
  <c r="N1170" i="3"/>
  <c r="O1169" i="3"/>
  <c r="R1168" i="3" l="1"/>
  <c r="T1168" i="3"/>
  <c r="S1168" i="3"/>
  <c r="P1169" i="3"/>
  <c r="Q1169" i="3"/>
  <c r="M1169" i="3"/>
  <c r="N1171" i="3"/>
  <c r="O1170" i="3"/>
  <c r="K1170" i="3"/>
  <c r="M1170" i="3" s="1"/>
  <c r="R1169" i="3" l="1"/>
  <c r="T1169" i="3"/>
  <c r="S1169" i="3"/>
  <c r="L1170" i="3"/>
  <c r="N1172" i="3"/>
  <c r="O1171" i="3"/>
  <c r="K1171" i="3"/>
  <c r="L1171" i="3" s="1"/>
  <c r="P1170" i="3"/>
  <c r="Q1170" i="3"/>
  <c r="R1170" i="3" l="1"/>
  <c r="T1170" i="3"/>
  <c r="S1170" i="3"/>
  <c r="M1171" i="3"/>
  <c r="Q1171" i="3"/>
  <c r="P1171" i="3"/>
  <c r="O1172" i="3"/>
  <c r="N1173" i="3"/>
  <c r="K1172" i="3"/>
  <c r="M1172" i="3" s="1"/>
  <c r="R1171" i="3" l="1"/>
  <c r="T1171" i="3"/>
  <c r="S1171" i="3"/>
  <c r="Q1172" i="3"/>
  <c r="P1172" i="3"/>
  <c r="K1173" i="3"/>
  <c r="M1173" i="3" s="1"/>
  <c r="N1174" i="3"/>
  <c r="O1173" i="3"/>
  <c r="L1172" i="3"/>
  <c r="R1172" i="3" l="1"/>
  <c r="S1172" i="3"/>
  <c r="T1172" i="3"/>
  <c r="P1173" i="3"/>
  <c r="Q1173" i="3"/>
  <c r="K1174" i="3"/>
  <c r="L1174" i="3" s="1"/>
  <c r="N1175" i="3"/>
  <c r="O1174" i="3"/>
  <c r="L1173" i="3"/>
  <c r="R1173" i="3" l="1"/>
  <c r="S1173" i="3"/>
  <c r="T1173" i="3"/>
  <c r="N1176" i="3"/>
  <c r="O1175" i="3"/>
  <c r="K1175" i="3"/>
  <c r="L1175" i="3" s="1"/>
  <c r="P1174" i="3"/>
  <c r="Q1174" i="3"/>
  <c r="M1174" i="3"/>
  <c r="R1174" i="3" l="1"/>
  <c r="T1174" i="3"/>
  <c r="S1174" i="3"/>
  <c r="K1176" i="3"/>
  <c r="L1176" i="3" s="1"/>
  <c r="M1175" i="3"/>
  <c r="Q1175" i="3"/>
  <c r="P1175" i="3"/>
  <c r="O1176" i="3"/>
  <c r="N1177" i="3"/>
  <c r="R1175" i="3" l="1"/>
  <c r="T1175" i="3"/>
  <c r="S1175" i="3"/>
  <c r="N1178" i="3"/>
  <c r="O1177" i="3"/>
  <c r="M1176" i="3"/>
  <c r="Q1176" i="3"/>
  <c r="P1176" i="3"/>
  <c r="K1177" i="3"/>
  <c r="M1177" i="3" s="1"/>
  <c r="R1176" i="3" l="1"/>
  <c r="T1176" i="3"/>
  <c r="S1176" i="3"/>
  <c r="K1178" i="3"/>
  <c r="M1178" i="3" s="1"/>
  <c r="L1177" i="3"/>
  <c r="P1177" i="3"/>
  <c r="Q1177" i="3"/>
  <c r="N1179" i="3"/>
  <c r="O1178" i="3"/>
  <c r="R1177" i="3" l="1"/>
  <c r="T1177" i="3"/>
  <c r="S1177" i="3"/>
  <c r="L1178" i="3"/>
  <c r="P1178" i="3"/>
  <c r="Q1178" i="3"/>
  <c r="K1179" i="3"/>
  <c r="M1179" i="3" s="1"/>
  <c r="N1180" i="3"/>
  <c r="O1179" i="3"/>
  <c r="R1178" i="3" l="1"/>
  <c r="T1178" i="3"/>
  <c r="S1178" i="3"/>
  <c r="L1179" i="3"/>
  <c r="Q1179" i="3"/>
  <c r="P1179" i="3"/>
  <c r="K1180" i="3"/>
  <c r="M1180" i="3" s="1"/>
  <c r="N1181" i="3"/>
  <c r="O1180" i="3"/>
  <c r="R1179" i="3" l="1"/>
  <c r="T1179" i="3"/>
  <c r="S1179" i="3"/>
  <c r="Q1180" i="3"/>
  <c r="P1180" i="3"/>
  <c r="L1180" i="3"/>
  <c r="N1182" i="3"/>
  <c r="O1181" i="3"/>
  <c r="K1181" i="3"/>
  <c r="M1181" i="3" s="1"/>
  <c r="R1180" i="3" l="1"/>
  <c r="S1180" i="3"/>
  <c r="T1180" i="3"/>
  <c r="N1183" i="3"/>
  <c r="O1182" i="3"/>
  <c r="K1182" i="3"/>
  <c r="L1182" i="3" s="1"/>
  <c r="L1181" i="3"/>
  <c r="P1181" i="3"/>
  <c r="Q1181" i="3"/>
  <c r="R1181" i="3" l="1"/>
  <c r="S1181" i="3"/>
  <c r="T1181" i="3"/>
  <c r="K1183" i="3"/>
  <c r="M1183" i="3" s="1"/>
  <c r="M1182" i="3"/>
  <c r="P1182" i="3"/>
  <c r="Q1182" i="3"/>
  <c r="N1184" i="3"/>
  <c r="O1183" i="3"/>
  <c r="R1182" i="3" l="1"/>
  <c r="T1182" i="3"/>
  <c r="S1182" i="3"/>
  <c r="Q1183" i="3"/>
  <c r="P1183" i="3"/>
  <c r="L1183" i="3"/>
  <c r="N1185" i="3"/>
  <c r="O1184" i="3"/>
  <c r="K1184" i="3"/>
  <c r="M1184" i="3" s="1"/>
  <c r="R1183" i="3" l="1"/>
  <c r="T1183" i="3"/>
  <c r="S1183" i="3"/>
  <c r="L1184" i="3"/>
  <c r="K1185" i="3"/>
  <c r="M1185" i="3" s="1"/>
  <c r="N1186" i="3"/>
  <c r="O1185" i="3"/>
  <c r="Q1184" i="3"/>
  <c r="P1184" i="3"/>
  <c r="R1184" i="3" l="1"/>
  <c r="T1184" i="3"/>
  <c r="S1184" i="3"/>
  <c r="P1185" i="3"/>
  <c r="Q1185" i="3"/>
  <c r="K1186" i="3"/>
  <c r="L1186" i="3" s="1"/>
  <c r="N1187" i="3"/>
  <c r="O1186" i="3"/>
  <c r="L1185" i="3"/>
  <c r="R1185" i="3" l="1"/>
  <c r="T1185" i="3"/>
  <c r="S1185" i="3"/>
  <c r="P1186" i="3"/>
  <c r="Q1186" i="3"/>
  <c r="K1187" i="3"/>
  <c r="M1187" i="3" s="1"/>
  <c r="N1188" i="3"/>
  <c r="O1187" i="3"/>
  <c r="M1186" i="3"/>
  <c r="R1186" i="3" l="1"/>
  <c r="T1186" i="3"/>
  <c r="S1186" i="3"/>
  <c r="L1187" i="3"/>
  <c r="Q1187" i="3"/>
  <c r="P1187" i="3"/>
  <c r="K1188" i="3"/>
  <c r="M1188" i="3" s="1"/>
  <c r="O1188" i="3"/>
  <c r="N1189" i="3"/>
  <c r="R1187" i="3" l="1"/>
  <c r="T1187" i="3"/>
  <c r="S1187" i="3"/>
  <c r="N1190" i="3"/>
  <c r="O1189" i="3"/>
  <c r="L1188" i="3"/>
  <c r="Q1188" i="3"/>
  <c r="P1188" i="3"/>
  <c r="K1189" i="3"/>
  <c r="M1189" i="3" s="1"/>
  <c r="R1188" i="3" l="1"/>
  <c r="S1188" i="3"/>
  <c r="T1188" i="3"/>
  <c r="K1190" i="3"/>
  <c r="L1190" i="3" s="1"/>
  <c r="L1189" i="3"/>
  <c r="P1189" i="3"/>
  <c r="Q1189" i="3"/>
  <c r="N1191" i="3"/>
  <c r="O1190" i="3"/>
  <c r="R1189" i="3" l="1"/>
  <c r="S1189" i="3"/>
  <c r="T1189" i="3"/>
  <c r="P1190" i="3"/>
  <c r="Q1190" i="3"/>
  <c r="M1190" i="3"/>
  <c r="N1192" i="3"/>
  <c r="O1191" i="3"/>
  <c r="K1191" i="3"/>
  <c r="M1191" i="3" s="1"/>
  <c r="R1190" i="3" l="1"/>
  <c r="T1190" i="3"/>
  <c r="S1190" i="3"/>
  <c r="L1191" i="3"/>
  <c r="O1192" i="3"/>
  <c r="N1193" i="3"/>
  <c r="K1192" i="3"/>
  <c r="L1192" i="3" s="1"/>
  <c r="Q1191" i="3"/>
  <c r="P1191" i="3"/>
  <c r="T1191" i="3" l="1"/>
  <c r="R1191" i="3"/>
  <c r="S1191" i="3"/>
  <c r="N1194" i="3"/>
  <c r="O1193" i="3"/>
  <c r="M1192" i="3"/>
  <c r="K1193" i="3"/>
  <c r="M1193" i="3" s="1"/>
  <c r="Q1192" i="3"/>
  <c r="P1192" i="3"/>
  <c r="T1192" i="3" l="1"/>
  <c r="R1192" i="3"/>
  <c r="S1192" i="3"/>
  <c r="K1194" i="3"/>
  <c r="L1194" i="3" s="1"/>
  <c r="L1193" i="3"/>
  <c r="P1193" i="3"/>
  <c r="Q1193" i="3"/>
  <c r="N1195" i="3"/>
  <c r="O1194" i="3"/>
  <c r="R1193" i="3" l="1"/>
  <c r="T1193" i="3"/>
  <c r="S1193" i="3"/>
  <c r="P1194" i="3"/>
  <c r="Q1194" i="3"/>
  <c r="M1194" i="3"/>
  <c r="N1196" i="3"/>
  <c r="O1195" i="3"/>
  <c r="K1195" i="3"/>
  <c r="M1195" i="3" s="1"/>
  <c r="R1194" i="3" l="1"/>
  <c r="T1194" i="3"/>
  <c r="S1194" i="3"/>
  <c r="L1195" i="3"/>
  <c r="N1197" i="3"/>
  <c r="O1196" i="3"/>
  <c r="K1196" i="3"/>
  <c r="L1196" i="3" s="1"/>
  <c r="Q1195" i="3"/>
  <c r="P1195" i="3"/>
  <c r="R1195" i="3" l="1"/>
  <c r="T1195" i="3"/>
  <c r="S1195" i="3"/>
  <c r="Q1196" i="3"/>
  <c r="P1196" i="3"/>
  <c r="M1196" i="3"/>
  <c r="K1197" i="3"/>
  <c r="L1197" i="3" s="1"/>
  <c r="N1198" i="3"/>
  <c r="O1197" i="3"/>
  <c r="R1196" i="3" l="1"/>
  <c r="S1196" i="3"/>
  <c r="T1196" i="3"/>
  <c r="M1197" i="3"/>
  <c r="P1197" i="3"/>
  <c r="Q1197" i="3"/>
  <c r="K1198" i="3"/>
  <c r="M1198" i="3" s="1"/>
  <c r="N1199" i="3"/>
  <c r="O1198" i="3"/>
  <c r="R1197" i="3" l="1"/>
  <c r="S1197" i="3"/>
  <c r="T1197" i="3"/>
  <c r="L1198" i="3"/>
  <c r="P1198" i="3"/>
  <c r="Q1198" i="3"/>
  <c r="N1200" i="3"/>
  <c r="O1199" i="3"/>
  <c r="K1199" i="3"/>
  <c r="L1199" i="3" s="1"/>
  <c r="R1198" i="3" l="1"/>
  <c r="T1198" i="3"/>
  <c r="S1198" i="3"/>
  <c r="K1200" i="3"/>
  <c r="M1200" i="3" s="1"/>
  <c r="N1201" i="3"/>
  <c r="O1200" i="3"/>
  <c r="M1199" i="3"/>
  <c r="Q1199" i="3"/>
  <c r="P1199" i="3"/>
  <c r="R1199" i="3" l="1"/>
  <c r="T1199" i="3"/>
  <c r="S1199" i="3"/>
  <c r="N1202" i="3"/>
  <c r="O1201" i="3"/>
  <c r="K1201" i="3"/>
  <c r="M1201" i="3" s="1"/>
  <c r="L1200" i="3"/>
  <c r="Q1200" i="3"/>
  <c r="P1200" i="3"/>
  <c r="R1200" i="3" l="1"/>
  <c r="T1200" i="3"/>
  <c r="S1200" i="3"/>
  <c r="K1202" i="3"/>
  <c r="L1202" i="3" s="1"/>
  <c r="L1201" i="3"/>
  <c r="P1201" i="3"/>
  <c r="Q1201" i="3"/>
  <c r="N1203" i="3"/>
  <c r="O1202" i="3"/>
  <c r="R1201" i="3" l="1"/>
  <c r="T1201" i="3"/>
  <c r="S1201" i="3"/>
  <c r="P1202" i="3"/>
  <c r="Q1202" i="3"/>
  <c r="M1202" i="3"/>
  <c r="N1204" i="3"/>
  <c r="O1203" i="3"/>
  <c r="K1203" i="3"/>
  <c r="L1203" i="3" s="1"/>
  <c r="R1202" i="3" l="1"/>
  <c r="T1202" i="3"/>
  <c r="S1202" i="3"/>
  <c r="K1204" i="3"/>
  <c r="M1204" i="3" s="1"/>
  <c r="M1203" i="3"/>
  <c r="Q1203" i="3"/>
  <c r="P1203" i="3"/>
  <c r="O1204" i="3"/>
  <c r="N1205" i="3"/>
  <c r="R1203" i="3" l="1"/>
  <c r="T1203" i="3"/>
  <c r="S1203" i="3"/>
  <c r="Q1204" i="3"/>
  <c r="P1204" i="3"/>
  <c r="K1205" i="3"/>
  <c r="L1205" i="3" s="1"/>
  <c r="L1204" i="3"/>
  <c r="N1206" i="3"/>
  <c r="O1205" i="3"/>
  <c r="R1204" i="3" l="1"/>
  <c r="S1204" i="3"/>
  <c r="T1204" i="3"/>
  <c r="M1205" i="3"/>
  <c r="P1205" i="3"/>
  <c r="Q1205" i="3"/>
  <c r="K1206" i="3"/>
  <c r="M1206" i="3" s="1"/>
  <c r="N1207" i="3"/>
  <c r="O1206" i="3"/>
  <c r="R1205" i="3" l="1"/>
  <c r="S1205" i="3"/>
  <c r="T1205" i="3"/>
  <c r="L1206" i="3"/>
  <c r="P1206" i="3"/>
  <c r="Q1206" i="3"/>
  <c r="N1208" i="3"/>
  <c r="O1207" i="3"/>
  <c r="K1207" i="3"/>
  <c r="L1207" i="3" s="1"/>
  <c r="R1206" i="3" l="1"/>
  <c r="T1206" i="3"/>
  <c r="S1206" i="3"/>
  <c r="O1208" i="3"/>
  <c r="N1209" i="3"/>
  <c r="K1208" i="3"/>
  <c r="M1208" i="3" s="1"/>
  <c r="M1207" i="3"/>
  <c r="Q1207" i="3"/>
  <c r="P1207" i="3"/>
  <c r="R1207" i="3" l="1"/>
  <c r="T1207" i="3"/>
  <c r="S1207" i="3"/>
  <c r="N1210" i="3"/>
  <c r="O1209" i="3"/>
  <c r="L1208" i="3"/>
  <c r="K1209" i="3"/>
  <c r="M1209" i="3" s="1"/>
  <c r="Q1208" i="3"/>
  <c r="P1208" i="3"/>
  <c r="R1208" i="3" l="1"/>
  <c r="T1208" i="3"/>
  <c r="S1208" i="3"/>
  <c r="K1210" i="3"/>
  <c r="L1210" i="3" s="1"/>
  <c r="L1209" i="3"/>
  <c r="P1209" i="3"/>
  <c r="Q1209" i="3"/>
  <c r="N1211" i="3"/>
  <c r="O1210" i="3"/>
  <c r="R1209" i="3" l="1"/>
  <c r="T1209" i="3"/>
  <c r="S1209" i="3"/>
  <c r="P1210" i="3"/>
  <c r="Q1210" i="3"/>
  <c r="M1210" i="3"/>
  <c r="N1212" i="3"/>
  <c r="O1211" i="3"/>
  <c r="K1211" i="3"/>
  <c r="M1211" i="3" s="1"/>
  <c r="R1210" i="3" l="1"/>
  <c r="T1210" i="3"/>
  <c r="S1210" i="3"/>
  <c r="N1213" i="3"/>
  <c r="O1212" i="3"/>
  <c r="K1212" i="3"/>
  <c r="M1212" i="3" s="1"/>
  <c r="L1211" i="3"/>
  <c r="Q1211" i="3"/>
  <c r="P1211" i="3"/>
  <c r="R1211" i="3" l="1"/>
  <c r="T1211" i="3"/>
  <c r="S1211" i="3"/>
  <c r="L1212" i="3"/>
  <c r="Q1212" i="3"/>
  <c r="P1212" i="3"/>
  <c r="K1213" i="3"/>
  <c r="M1213" i="3" s="1"/>
  <c r="N1214" i="3"/>
  <c r="O1213" i="3"/>
  <c r="R1212" i="3" l="1"/>
  <c r="S1212" i="3"/>
  <c r="T1212" i="3"/>
  <c r="P1213" i="3"/>
  <c r="Q1213" i="3"/>
  <c r="K1214" i="3"/>
  <c r="L1214" i="3" s="1"/>
  <c r="N1215" i="3"/>
  <c r="O1214" i="3"/>
  <c r="L1213" i="3"/>
  <c r="R1213" i="3" l="1"/>
  <c r="S1213" i="3"/>
  <c r="T1213" i="3"/>
  <c r="N1216" i="3"/>
  <c r="O1215" i="3"/>
  <c r="K1215" i="3"/>
  <c r="L1215" i="3" s="1"/>
  <c r="M1214" i="3"/>
  <c r="P1214" i="3"/>
  <c r="Q1214" i="3"/>
  <c r="R1214" i="3" l="1"/>
  <c r="T1214" i="3"/>
  <c r="S1214" i="3"/>
  <c r="K1216" i="3"/>
  <c r="L1216" i="3" s="1"/>
  <c r="M1215" i="3"/>
  <c r="Q1215" i="3"/>
  <c r="P1215" i="3"/>
  <c r="N1217" i="3"/>
  <c r="O1216" i="3"/>
  <c r="R1215" i="3" l="1"/>
  <c r="T1215" i="3"/>
  <c r="S1215" i="3"/>
  <c r="Q1216" i="3"/>
  <c r="P1216" i="3"/>
  <c r="N1218" i="3"/>
  <c r="O1217" i="3"/>
  <c r="K1217" i="3"/>
  <c r="M1217" i="3" s="1"/>
  <c r="M1216" i="3"/>
  <c r="R1216" i="3" l="1"/>
  <c r="T1216" i="3"/>
  <c r="S1216" i="3"/>
  <c r="K1218" i="3"/>
  <c r="L1218" i="3" s="1"/>
  <c r="L1217" i="3"/>
  <c r="P1217" i="3"/>
  <c r="Q1217" i="3"/>
  <c r="N1219" i="3"/>
  <c r="O1218" i="3"/>
  <c r="R1217" i="3" l="1"/>
  <c r="T1217" i="3"/>
  <c r="S1217" i="3"/>
  <c r="N1220" i="3"/>
  <c r="O1219" i="3"/>
  <c r="M1218" i="3"/>
  <c r="P1218" i="3"/>
  <c r="Q1218" i="3"/>
  <c r="K1219" i="3"/>
  <c r="M1219" i="3" s="1"/>
  <c r="R1218" i="3" l="1"/>
  <c r="T1218" i="3"/>
  <c r="S1218" i="3"/>
  <c r="L1219" i="3"/>
  <c r="K1220" i="3"/>
  <c r="M1220" i="3" s="1"/>
  <c r="Q1219" i="3"/>
  <c r="P1219" i="3"/>
  <c r="O1220" i="3"/>
  <c r="N1221" i="3"/>
  <c r="R1219" i="3" l="1"/>
  <c r="T1219" i="3"/>
  <c r="S1219" i="3"/>
  <c r="N1222" i="3"/>
  <c r="O1221" i="3"/>
  <c r="Q1220" i="3"/>
  <c r="P1220" i="3"/>
  <c r="L1220" i="3"/>
  <c r="K1221" i="3"/>
  <c r="M1221" i="3" s="1"/>
  <c r="R1220" i="3" l="1"/>
  <c r="S1220" i="3"/>
  <c r="T1220" i="3"/>
  <c r="K1222" i="3"/>
  <c r="L1222" i="3" s="1"/>
  <c r="L1221" i="3"/>
  <c r="P1221" i="3"/>
  <c r="Q1221" i="3"/>
  <c r="N1223" i="3"/>
  <c r="O1222" i="3"/>
  <c r="R1221" i="3" l="1"/>
  <c r="S1221" i="3"/>
  <c r="T1221" i="3"/>
  <c r="P1222" i="3"/>
  <c r="Q1222" i="3"/>
  <c r="M1222" i="3"/>
  <c r="N1224" i="3"/>
  <c r="O1223" i="3"/>
  <c r="K1223" i="3"/>
  <c r="M1223" i="3" s="1"/>
  <c r="R1222" i="3" l="1"/>
  <c r="T1222" i="3"/>
  <c r="S1222" i="3"/>
  <c r="K1224" i="3"/>
  <c r="M1224" i="3" s="1"/>
  <c r="L1223" i="3"/>
  <c r="Q1223" i="3"/>
  <c r="P1223" i="3"/>
  <c r="O1224" i="3"/>
  <c r="N1225" i="3"/>
  <c r="T1223" i="3" l="1"/>
  <c r="S1223" i="3"/>
  <c r="R1223" i="3"/>
  <c r="K1225" i="3"/>
  <c r="L1225" i="3" s="1"/>
  <c r="Q1224" i="3"/>
  <c r="P1224" i="3"/>
  <c r="L1224" i="3"/>
  <c r="N1226" i="3"/>
  <c r="O1225" i="3"/>
  <c r="T1224" i="3" l="1"/>
  <c r="S1224" i="3"/>
  <c r="R1224" i="3"/>
  <c r="P1225" i="3"/>
  <c r="Q1225" i="3"/>
  <c r="M1225" i="3"/>
  <c r="N1227" i="3"/>
  <c r="O1226" i="3"/>
  <c r="K1226" i="3"/>
  <c r="M1226" i="3" s="1"/>
  <c r="R1225" i="3" l="1"/>
  <c r="T1225" i="3"/>
  <c r="S1225" i="3"/>
  <c r="P1226" i="3"/>
  <c r="Q1226" i="3"/>
  <c r="L1226" i="3"/>
  <c r="N1228" i="3"/>
  <c r="O1227" i="3"/>
  <c r="K1227" i="3"/>
  <c r="L1227" i="3" s="1"/>
  <c r="R1226" i="3" l="1"/>
  <c r="T1226" i="3"/>
  <c r="S1226" i="3"/>
  <c r="N1229" i="3"/>
  <c r="O1228" i="3"/>
  <c r="K1228" i="3"/>
  <c r="L1228" i="3" s="1"/>
  <c r="M1227" i="3"/>
  <c r="Q1227" i="3"/>
  <c r="P1227" i="3"/>
  <c r="R1227" i="3" l="1"/>
  <c r="T1227" i="3"/>
  <c r="S1227" i="3"/>
  <c r="M1228" i="3"/>
  <c r="Q1228" i="3"/>
  <c r="P1228" i="3"/>
  <c r="K1229" i="3"/>
  <c r="M1229" i="3" s="1"/>
  <c r="N1230" i="3"/>
  <c r="O1229" i="3"/>
  <c r="R1228" i="3" l="1"/>
  <c r="S1228" i="3"/>
  <c r="T1228" i="3"/>
  <c r="K1230" i="3"/>
  <c r="L1230" i="3" s="1"/>
  <c r="N1231" i="3"/>
  <c r="O1230" i="3"/>
  <c r="L1229" i="3"/>
  <c r="P1229" i="3"/>
  <c r="Q1229" i="3"/>
  <c r="R1229" i="3" l="1"/>
  <c r="S1229" i="3"/>
  <c r="T1229" i="3"/>
  <c r="M1230" i="3"/>
  <c r="P1230" i="3"/>
  <c r="Q1230" i="3"/>
  <c r="N1232" i="3"/>
  <c r="O1231" i="3"/>
  <c r="K1231" i="3"/>
  <c r="M1231" i="3" s="1"/>
  <c r="R1230" i="3" l="1"/>
  <c r="T1230" i="3"/>
  <c r="S1230" i="3"/>
  <c r="L1231" i="3"/>
  <c r="Q1231" i="3"/>
  <c r="P1231" i="3"/>
  <c r="N1233" i="3"/>
  <c r="O1232" i="3"/>
  <c r="K1232" i="3"/>
  <c r="M1232" i="3" s="1"/>
  <c r="R1231" i="3" l="1"/>
  <c r="T1231" i="3"/>
  <c r="S1231" i="3"/>
  <c r="N1234" i="3"/>
  <c r="O1233" i="3"/>
  <c r="K1233" i="3"/>
  <c r="M1233" i="3" s="1"/>
  <c r="Q1232" i="3"/>
  <c r="P1232" i="3"/>
  <c r="L1232" i="3"/>
  <c r="R1232" i="3" l="1"/>
  <c r="T1232" i="3"/>
  <c r="S1232" i="3"/>
  <c r="K1234" i="3"/>
  <c r="L1234" i="3" s="1"/>
  <c r="L1233" i="3"/>
  <c r="P1233" i="3"/>
  <c r="Q1233" i="3"/>
  <c r="N1235" i="3"/>
  <c r="O1234" i="3"/>
  <c r="R1233" i="3" l="1"/>
  <c r="T1233" i="3"/>
  <c r="S1233" i="3"/>
  <c r="M1234" i="3"/>
  <c r="N1236" i="3"/>
  <c r="O1235" i="3"/>
  <c r="P1234" i="3"/>
  <c r="Q1234" i="3"/>
  <c r="K1235" i="3"/>
  <c r="M1235" i="3" s="1"/>
  <c r="R1234" i="3" l="1"/>
  <c r="T1234" i="3"/>
  <c r="S1234" i="3"/>
  <c r="L1235" i="3"/>
  <c r="Q1235" i="3"/>
  <c r="P1235" i="3"/>
  <c r="K1236" i="3"/>
  <c r="L1236" i="3" s="1"/>
  <c r="O1236" i="3"/>
  <c r="N1237" i="3"/>
  <c r="R1235" i="3" l="1"/>
  <c r="T1235" i="3"/>
  <c r="S1235" i="3"/>
  <c r="Q1236" i="3"/>
  <c r="P1236" i="3"/>
  <c r="M1236" i="3"/>
  <c r="K1237" i="3"/>
  <c r="M1237" i="3" s="1"/>
  <c r="O1237" i="3"/>
  <c r="N1238" i="3"/>
  <c r="R1236" i="3" l="1"/>
  <c r="S1236" i="3"/>
  <c r="T1236" i="3"/>
  <c r="N1239" i="3"/>
  <c r="O1238" i="3"/>
  <c r="L1237" i="3"/>
  <c r="P1237" i="3"/>
  <c r="Q1237" i="3"/>
  <c r="K1238" i="3"/>
  <c r="M1238" i="3" s="1"/>
  <c r="R1237" i="3" l="1"/>
  <c r="S1237" i="3"/>
  <c r="T1237" i="3"/>
  <c r="L1238" i="3"/>
  <c r="Q1238" i="3"/>
  <c r="P1238" i="3"/>
  <c r="K1239" i="3"/>
  <c r="M1239" i="3" s="1"/>
  <c r="N1240" i="3"/>
  <c r="O1239" i="3"/>
  <c r="R1238" i="3" l="1"/>
  <c r="T1238" i="3"/>
  <c r="S1238" i="3"/>
  <c r="P1239" i="3"/>
  <c r="Q1239" i="3"/>
  <c r="L1239" i="3"/>
  <c r="N1241" i="3"/>
  <c r="O1240" i="3"/>
  <c r="K1240" i="3"/>
  <c r="L1240" i="3" s="1"/>
  <c r="R1239" i="3" l="1"/>
  <c r="T1239" i="3"/>
  <c r="S1239" i="3"/>
  <c r="N1242" i="3"/>
  <c r="O1241" i="3"/>
  <c r="M1240" i="3"/>
  <c r="K1241" i="3"/>
  <c r="L1241" i="3" s="1"/>
  <c r="P1240" i="3"/>
  <c r="Q1240" i="3"/>
  <c r="R1240" i="3" l="1"/>
  <c r="T1240" i="3"/>
  <c r="S1240" i="3"/>
  <c r="O1242" i="3"/>
  <c r="N1243" i="3"/>
  <c r="K1242" i="3"/>
  <c r="M1242" i="3" s="1"/>
  <c r="M1241" i="3"/>
  <c r="Q1241" i="3"/>
  <c r="P1241" i="3"/>
  <c r="R1241" i="3" l="1"/>
  <c r="T1241" i="3"/>
  <c r="S1241" i="3"/>
  <c r="L1242" i="3"/>
  <c r="N1244" i="3"/>
  <c r="O1243" i="3"/>
  <c r="K1243" i="3"/>
  <c r="M1243" i="3" s="1"/>
  <c r="Q1242" i="3"/>
  <c r="P1242" i="3"/>
  <c r="R1242" i="3" l="1"/>
  <c r="T1242" i="3"/>
  <c r="S1242" i="3"/>
  <c r="L1243" i="3"/>
  <c r="K1244" i="3"/>
  <c r="M1244" i="3" s="1"/>
  <c r="P1243" i="3"/>
  <c r="Q1243" i="3"/>
  <c r="N1245" i="3"/>
  <c r="O1244" i="3"/>
  <c r="R1243" i="3" l="1"/>
  <c r="T1243" i="3"/>
  <c r="S1243" i="3"/>
  <c r="P1244" i="3"/>
  <c r="Q1244" i="3"/>
  <c r="L1244" i="3"/>
  <c r="N1246" i="3"/>
  <c r="O1245" i="3"/>
  <c r="K1245" i="3"/>
  <c r="L1245" i="3" s="1"/>
  <c r="R1244" i="3" l="1"/>
  <c r="S1244" i="3"/>
  <c r="T1244" i="3"/>
  <c r="K1246" i="3"/>
  <c r="M1246" i="3" s="1"/>
  <c r="O1246" i="3"/>
  <c r="N1247" i="3"/>
  <c r="M1245" i="3"/>
  <c r="Q1245" i="3"/>
  <c r="P1245" i="3"/>
  <c r="R1245" i="3" l="1"/>
  <c r="S1245" i="3"/>
  <c r="T1245" i="3"/>
  <c r="K1247" i="3"/>
  <c r="L1247" i="3" s="1"/>
  <c r="N1248" i="3"/>
  <c r="O1247" i="3"/>
  <c r="L1246" i="3"/>
  <c r="Q1246" i="3"/>
  <c r="P1246" i="3"/>
  <c r="R1246" i="3" l="1"/>
  <c r="T1246" i="3"/>
  <c r="S1246" i="3"/>
  <c r="N1249" i="3"/>
  <c r="O1248" i="3"/>
  <c r="M1247" i="3"/>
  <c r="P1247" i="3"/>
  <c r="Q1247" i="3"/>
  <c r="K1248" i="3"/>
  <c r="L1248" i="3" s="1"/>
  <c r="R1247" i="3" l="1"/>
  <c r="T1247" i="3"/>
  <c r="S1247" i="3"/>
  <c r="P1248" i="3"/>
  <c r="Q1248" i="3"/>
  <c r="M1248" i="3"/>
  <c r="K1249" i="3"/>
  <c r="L1249" i="3" s="1"/>
  <c r="N1250" i="3"/>
  <c r="O1249" i="3"/>
  <c r="R1248" i="3" l="1"/>
  <c r="T1248" i="3"/>
  <c r="S1248" i="3"/>
  <c r="Q1249" i="3"/>
  <c r="P1249" i="3"/>
  <c r="K1250" i="3"/>
  <c r="L1250" i="3" s="1"/>
  <c r="N1251" i="3"/>
  <c r="O1250" i="3"/>
  <c r="M1249" i="3"/>
  <c r="R1249" i="3" l="1"/>
  <c r="T1249" i="3"/>
  <c r="S1249" i="3"/>
  <c r="N1252" i="3"/>
  <c r="O1251" i="3"/>
  <c r="M1250" i="3"/>
  <c r="Q1250" i="3"/>
  <c r="P1250" i="3"/>
  <c r="K1251" i="3"/>
  <c r="M1251" i="3" s="1"/>
  <c r="R1250" i="3" l="1"/>
  <c r="T1250" i="3"/>
  <c r="S1250" i="3"/>
  <c r="K1252" i="3"/>
  <c r="L1252" i="3" s="1"/>
  <c r="L1251" i="3"/>
  <c r="P1251" i="3"/>
  <c r="Q1251" i="3"/>
  <c r="N1253" i="3"/>
  <c r="O1252" i="3"/>
  <c r="R1251" i="3" l="1"/>
  <c r="T1251" i="3"/>
  <c r="S1251" i="3"/>
  <c r="M1252" i="3"/>
  <c r="N1254" i="3"/>
  <c r="O1253" i="3"/>
  <c r="P1252" i="3"/>
  <c r="Q1252" i="3"/>
  <c r="K1253" i="3"/>
  <c r="M1253" i="3" s="1"/>
  <c r="R1252" i="3" l="1"/>
  <c r="S1252" i="3"/>
  <c r="T1252" i="3"/>
  <c r="L1253" i="3"/>
  <c r="Q1253" i="3"/>
  <c r="P1253" i="3"/>
  <c r="K1254" i="3"/>
  <c r="L1254" i="3" s="1"/>
  <c r="N1255" i="3"/>
  <c r="O1254" i="3"/>
  <c r="R1253" i="3" l="1"/>
  <c r="S1253" i="3"/>
  <c r="T1253" i="3"/>
  <c r="M1254" i="3"/>
  <c r="K1255" i="3"/>
  <c r="M1255" i="3" s="1"/>
  <c r="N1256" i="3"/>
  <c r="O1255" i="3"/>
  <c r="Q1254" i="3"/>
  <c r="P1254" i="3"/>
  <c r="R1254" i="3" l="1"/>
  <c r="T1254" i="3"/>
  <c r="S1254" i="3"/>
  <c r="K1256" i="3"/>
  <c r="L1256" i="3" s="1"/>
  <c r="P1255" i="3"/>
  <c r="Q1255" i="3"/>
  <c r="L1255" i="3"/>
  <c r="N1257" i="3"/>
  <c r="O1256" i="3"/>
  <c r="T1255" i="3" l="1"/>
  <c r="R1255" i="3"/>
  <c r="S1255" i="3"/>
  <c r="N1258" i="3"/>
  <c r="O1257" i="3"/>
  <c r="P1256" i="3"/>
  <c r="Q1256" i="3"/>
  <c r="M1256" i="3"/>
  <c r="K1257" i="3"/>
  <c r="M1257" i="3" s="1"/>
  <c r="T1256" i="3" l="1"/>
  <c r="R1256" i="3"/>
  <c r="S1256" i="3"/>
  <c r="K1258" i="3"/>
  <c r="L1258" i="3" s="1"/>
  <c r="Q1257" i="3"/>
  <c r="P1257" i="3"/>
  <c r="L1257" i="3"/>
  <c r="O1258" i="3"/>
  <c r="N1259" i="3"/>
  <c r="R1257" i="3" l="1"/>
  <c r="T1257" i="3"/>
  <c r="S1257" i="3"/>
  <c r="Q1258" i="3"/>
  <c r="P1258" i="3"/>
  <c r="N1260" i="3"/>
  <c r="O1259" i="3"/>
  <c r="M1258" i="3"/>
  <c r="K1259" i="3"/>
  <c r="M1259" i="3" s="1"/>
  <c r="R1258" i="3" l="1"/>
  <c r="T1258" i="3"/>
  <c r="S1258" i="3"/>
  <c r="K1260" i="3"/>
  <c r="L1260" i="3" s="1"/>
  <c r="L1259" i="3"/>
  <c r="P1259" i="3"/>
  <c r="Q1259" i="3"/>
  <c r="N1261" i="3"/>
  <c r="O1260" i="3"/>
  <c r="R1259" i="3" l="1"/>
  <c r="T1259" i="3"/>
  <c r="S1259" i="3"/>
  <c r="M1260" i="3"/>
  <c r="N1262" i="3"/>
  <c r="O1261" i="3"/>
  <c r="P1260" i="3"/>
  <c r="Q1260" i="3"/>
  <c r="K1261" i="3"/>
  <c r="M1261" i="3" s="1"/>
  <c r="R1260" i="3" l="1"/>
  <c r="S1260" i="3"/>
  <c r="T1260" i="3"/>
  <c r="Q1261" i="3"/>
  <c r="P1261" i="3"/>
  <c r="O1262" i="3"/>
  <c r="N1263" i="3"/>
  <c r="L1261" i="3"/>
  <c r="K1262" i="3"/>
  <c r="M1262" i="3" s="1"/>
  <c r="R1261" i="3" l="1"/>
  <c r="S1261" i="3"/>
  <c r="T1261" i="3"/>
  <c r="K1263" i="3"/>
  <c r="L1263" i="3" s="1"/>
  <c r="N1264" i="3"/>
  <c r="O1263" i="3"/>
  <c r="L1262" i="3"/>
  <c r="Q1262" i="3"/>
  <c r="P1262" i="3"/>
  <c r="R1262" i="3" l="1"/>
  <c r="T1262" i="3"/>
  <c r="S1262" i="3"/>
  <c r="P1263" i="3"/>
  <c r="Q1263" i="3"/>
  <c r="K1264" i="3"/>
  <c r="M1264" i="3" s="1"/>
  <c r="M1263" i="3"/>
  <c r="N1265" i="3"/>
  <c r="O1264" i="3"/>
  <c r="R1263" i="3" l="1"/>
  <c r="T1263" i="3"/>
  <c r="S1263" i="3"/>
  <c r="P1264" i="3"/>
  <c r="Q1264" i="3"/>
  <c r="N1266" i="3"/>
  <c r="O1265" i="3"/>
  <c r="K1265" i="3"/>
  <c r="M1265" i="3" s="1"/>
  <c r="L1264" i="3"/>
  <c r="R1264" i="3" l="1"/>
  <c r="T1264" i="3"/>
  <c r="S1264" i="3"/>
  <c r="N1267" i="3"/>
  <c r="O1266" i="3"/>
  <c r="Q1265" i="3"/>
  <c r="P1265" i="3"/>
  <c r="K1266" i="3"/>
  <c r="M1266" i="3" s="1"/>
  <c r="L1265" i="3"/>
  <c r="R1265" i="3" l="1"/>
  <c r="T1265" i="3"/>
  <c r="S1265" i="3"/>
  <c r="K1267" i="3"/>
  <c r="L1267" i="3" s="1"/>
  <c r="L1266" i="3"/>
  <c r="Q1266" i="3"/>
  <c r="P1266" i="3"/>
  <c r="N1268" i="3"/>
  <c r="O1267" i="3"/>
  <c r="R1266" i="3" l="1"/>
  <c r="T1266" i="3"/>
  <c r="S1266" i="3"/>
  <c r="P1267" i="3"/>
  <c r="Q1267" i="3"/>
  <c r="M1267" i="3"/>
  <c r="N1269" i="3"/>
  <c r="O1268" i="3"/>
  <c r="K1268" i="3"/>
  <c r="M1268" i="3" s="1"/>
  <c r="R1267" i="3" l="1"/>
  <c r="T1267" i="3"/>
  <c r="S1267" i="3"/>
  <c r="L1268" i="3"/>
  <c r="N1270" i="3"/>
  <c r="O1269" i="3"/>
  <c r="K1269" i="3"/>
  <c r="L1269" i="3" s="1"/>
  <c r="P1268" i="3"/>
  <c r="Q1268" i="3"/>
  <c r="R1268" i="3" l="1"/>
  <c r="S1268" i="3"/>
  <c r="T1268" i="3"/>
  <c r="M1269" i="3"/>
  <c r="Q1269" i="3"/>
  <c r="P1269" i="3"/>
  <c r="N1271" i="3"/>
  <c r="O1270" i="3"/>
  <c r="K1270" i="3"/>
  <c r="M1270" i="3" s="1"/>
  <c r="R1269" i="3" l="1"/>
  <c r="S1269" i="3"/>
  <c r="T1269" i="3"/>
  <c r="N1272" i="3"/>
  <c r="O1271" i="3"/>
  <c r="Q1270" i="3"/>
  <c r="P1270" i="3"/>
  <c r="K1271" i="3"/>
  <c r="L1271" i="3" s="1"/>
  <c r="L1270" i="3"/>
  <c r="R1270" i="3" l="1"/>
  <c r="T1270" i="3"/>
  <c r="S1270" i="3"/>
  <c r="M1271" i="3"/>
  <c r="K1272" i="3"/>
  <c r="L1272" i="3" s="1"/>
  <c r="P1271" i="3"/>
  <c r="Q1271" i="3"/>
  <c r="N1273" i="3"/>
  <c r="O1272" i="3"/>
  <c r="R1271" i="3" l="1"/>
  <c r="T1271" i="3"/>
  <c r="S1271" i="3"/>
  <c r="P1272" i="3"/>
  <c r="Q1272" i="3"/>
  <c r="M1272" i="3"/>
  <c r="N1274" i="3"/>
  <c r="O1273" i="3"/>
  <c r="K1273" i="3"/>
  <c r="M1273" i="3" s="1"/>
  <c r="R1272" i="3" l="1"/>
  <c r="T1272" i="3"/>
  <c r="S1272" i="3"/>
  <c r="O1274" i="3"/>
  <c r="N1275" i="3"/>
  <c r="K1274" i="3"/>
  <c r="M1274" i="3" s="1"/>
  <c r="L1273" i="3"/>
  <c r="Q1273" i="3"/>
  <c r="P1273" i="3"/>
  <c r="R1273" i="3" l="1"/>
  <c r="T1273" i="3"/>
  <c r="S1273" i="3"/>
  <c r="K1275" i="3"/>
  <c r="L1275" i="3" s="1"/>
  <c r="N1276" i="3"/>
  <c r="O1275" i="3"/>
  <c r="L1274" i="3"/>
  <c r="Q1274" i="3"/>
  <c r="P1274" i="3"/>
  <c r="R1274" i="3" l="1"/>
  <c r="T1274" i="3"/>
  <c r="S1274" i="3"/>
  <c r="M1275" i="3"/>
  <c r="P1275" i="3"/>
  <c r="Q1275" i="3"/>
  <c r="K1276" i="3"/>
  <c r="L1276" i="3" s="1"/>
  <c r="N1277" i="3"/>
  <c r="O1276" i="3"/>
  <c r="R1275" i="3" l="1"/>
  <c r="T1275" i="3"/>
  <c r="S1275" i="3"/>
  <c r="N1278" i="3"/>
  <c r="O1277" i="3"/>
  <c r="K1277" i="3"/>
  <c r="L1277" i="3" s="1"/>
  <c r="P1276" i="3"/>
  <c r="Q1276" i="3"/>
  <c r="M1276" i="3"/>
  <c r="R1276" i="3" l="1"/>
  <c r="S1276" i="3"/>
  <c r="T1276" i="3"/>
  <c r="K1278" i="3"/>
  <c r="L1278" i="3" s="1"/>
  <c r="M1277" i="3"/>
  <c r="Q1277" i="3"/>
  <c r="P1277" i="3"/>
  <c r="O1278" i="3"/>
  <c r="N1279" i="3"/>
  <c r="R1277" i="3" l="1"/>
  <c r="S1277" i="3"/>
  <c r="T1277" i="3"/>
  <c r="N1280" i="3"/>
  <c r="O1279" i="3"/>
  <c r="M1278" i="3"/>
  <c r="Q1278" i="3"/>
  <c r="P1278" i="3"/>
  <c r="K1279" i="3"/>
  <c r="M1279" i="3" s="1"/>
  <c r="R1278" i="3" l="1"/>
  <c r="T1278" i="3"/>
  <c r="S1278" i="3"/>
  <c r="K1280" i="3"/>
  <c r="L1280" i="3" s="1"/>
  <c r="L1279" i="3"/>
  <c r="P1279" i="3"/>
  <c r="Q1279" i="3"/>
  <c r="N1281" i="3"/>
  <c r="O1280" i="3"/>
  <c r="R1279" i="3" l="1"/>
  <c r="T1279" i="3"/>
  <c r="S1279" i="3"/>
  <c r="P1280" i="3"/>
  <c r="Q1280" i="3"/>
  <c r="K1281" i="3"/>
  <c r="L1281" i="3" s="1"/>
  <c r="N1282" i="3"/>
  <c r="O1281" i="3"/>
  <c r="M1280" i="3"/>
  <c r="R1280" i="3" l="1"/>
  <c r="T1280" i="3"/>
  <c r="S1280" i="3"/>
  <c r="Q1281" i="3"/>
  <c r="P1281" i="3"/>
  <c r="K1282" i="3"/>
  <c r="M1282" i="3" s="1"/>
  <c r="N1283" i="3"/>
  <c r="O1282" i="3"/>
  <c r="M1281" i="3"/>
  <c r="R1281" i="3" l="1"/>
  <c r="T1281" i="3"/>
  <c r="S1281" i="3"/>
  <c r="Q1282" i="3"/>
  <c r="P1282" i="3"/>
  <c r="L1282" i="3"/>
  <c r="N1284" i="3"/>
  <c r="O1283" i="3"/>
  <c r="K1283" i="3"/>
  <c r="M1283" i="3" s="1"/>
  <c r="R1282" i="3" l="1"/>
  <c r="T1282" i="3"/>
  <c r="S1282" i="3"/>
  <c r="N1285" i="3"/>
  <c r="O1284" i="3"/>
  <c r="K1284" i="3"/>
  <c r="L1284" i="3" s="1"/>
  <c r="L1283" i="3"/>
  <c r="P1283" i="3"/>
  <c r="Q1283" i="3"/>
  <c r="R1283" i="3" l="1"/>
  <c r="T1283" i="3"/>
  <c r="S1283" i="3"/>
  <c r="K1285" i="3"/>
  <c r="M1285" i="3" s="1"/>
  <c r="M1284" i="3"/>
  <c r="P1284" i="3"/>
  <c r="Q1284" i="3"/>
  <c r="N1286" i="3"/>
  <c r="O1285" i="3"/>
  <c r="R1284" i="3" l="1"/>
  <c r="S1284" i="3"/>
  <c r="T1284" i="3"/>
  <c r="Q1285" i="3"/>
  <c r="P1285" i="3"/>
  <c r="L1285" i="3"/>
  <c r="N1287" i="3"/>
  <c r="O1286" i="3"/>
  <c r="K1286" i="3"/>
  <c r="L1286" i="3" s="1"/>
  <c r="R1285" i="3" l="1"/>
  <c r="S1285" i="3"/>
  <c r="T1285" i="3"/>
  <c r="M1286" i="3"/>
  <c r="Q1286" i="3"/>
  <c r="P1286" i="3"/>
  <c r="K1287" i="3"/>
  <c r="M1287" i="3" s="1"/>
  <c r="N1288" i="3"/>
  <c r="O1287" i="3"/>
  <c r="R1286" i="3" l="1"/>
  <c r="T1286" i="3"/>
  <c r="S1286" i="3"/>
  <c r="P1287" i="3"/>
  <c r="Q1287" i="3"/>
  <c r="K1288" i="3"/>
  <c r="L1288" i="3" s="1"/>
  <c r="N1289" i="3"/>
  <c r="O1288" i="3"/>
  <c r="L1287" i="3"/>
  <c r="T1287" i="3" l="1"/>
  <c r="S1287" i="3"/>
  <c r="R1287" i="3"/>
  <c r="K1289" i="3"/>
  <c r="M1289" i="3" s="1"/>
  <c r="N1290" i="3"/>
  <c r="O1289" i="3"/>
  <c r="M1288" i="3"/>
  <c r="P1288" i="3"/>
  <c r="Q1288" i="3"/>
  <c r="T1288" i="3" l="1"/>
  <c r="S1288" i="3"/>
  <c r="R1288" i="3"/>
  <c r="Q1289" i="3"/>
  <c r="P1289" i="3"/>
  <c r="L1289" i="3"/>
  <c r="K1290" i="3"/>
  <c r="M1290" i="3" s="1"/>
  <c r="O1290" i="3"/>
  <c r="N1291" i="3"/>
  <c r="R1289" i="3" l="1"/>
  <c r="T1289" i="3"/>
  <c r="S1289" i="3"/>
  <c r="N1292" i="3"/>
  <c r="O1291" i="3"/>
  <c r="L1290" i="3"/>
  <c r="Q1290" i="3"/>
  <c r="P1290" i="3"/>
  <c r="K1291" i="3"/>
  <c r="M1291" i="3" s="1"/>
  <c r="R1290" i="3" l="1"/>
  <c r="T1290" i="3"/>
  <c r="S1290" i="3"/>
  <c r="K1292" i="3"/>
  <c r="L1292" i="3" s="1"/>
  <c r="L1291" i="3"/>
  <c r="P1291" i="3"/>
  <c r="Q1291" i="3"/>
  <c r="N1293" i="3"/>
  <c r="O1292" i="3"/>
  <c r="R1291" i="3" l="1"/>
  <c r="T1291" i="3"/>
  <c r="S1291" i="3"/>
  <c r="M1292" i="3"/>
  <c r="P1292" i="3"/>
  <c r="Q1292" i="3"/>
  <c r="K1293" i="3"/>
  <c r="L1293" i="3" s="1"/>
  <c r="N1294" i="3"/>
  <c r="O1293" i="3"/>
  <c r="R1292" i="3" l="1"/>
  <c r="S1292" i="3"/>
  <c r="T1292" i="3"/>
  <c r="K1294" i="3"/>
  <c r="M1294" i="3" s="1"/>
  <c r="O1294" i="3"/>
  <c r="N1295" i="3"/>
  <c r="M1293" i="3"/>
  <c r="Q1293" i="3"/>
  <c r="P1293" i="3"/>
  <c r="R1293" i="3" l="1"/>
  <c r="S1293" i="3"/>
  <c r="T1293" i="3"/>
  <c r="K1295" i="3"/>
  <c r="L1295" i="3" s="1"/>
  <c r="N1296" i="3"/>
  <c r="O1295" i="3"/>
  <c r="L1294" i="3"/>
  <c r="Q1294" i="3"/>
  <c r="P1294" i="3"/>
  <c r="R1294" i="3" l="1"/>
  <c r="T1294" i="3"/>
  <c r="S1294" i="3"/>
  <c r="O1296" i="3"/>
  <c r="N1297" i="3"/>
  <c r="K1296" i="3"/>
  <c r="L1296" i="3" s="1"/>
  <c r="M1295" i="3"/>
  <c r="Q1295" i="3"/>
  <c r="P1295" i="3"/>
  <c r="R1295" i="3" l="1"/>
  <c r="T1295" i="3"/>
  <c r="S1295" i="3"/>
  <c r="M1296" i="3"/>
  <c r="K1297" i="3"/>
  <c r="M1297" i="3" s="1"/>
  <c r="O1297" i="3"/>
  <c r="N1298" i="3"/>
  <c r="P1296" i="3"/>
  <c r="Q1296" i="3"/>
  <c r="R1296" i="3" l="1"/>
  <c r="T1296" i="3"/>
  <c r="S1296" i="3"/>
  <c r="N1299" i="3"/>
  <c r="O1298" i="3"/>
  <c r="Q1297" i="3"/>
  <c r="P1297" i="3"/>
  <c r="K1298" i="3"/>
  <c r="L1298" i="3" s="1"/>
  <c r="L1297" i="3"/>
  <c r="R1297" i="3" l="1"/>
  <c r="T1297" i="3"/>
  <c r="S1297" i="3"/>
  <c r="M1298" i="3"/>
  <c r="K1299" i="3"/>
  <c r="L1299" i="3" s="1"/>
  <c r="P1298" i="3"/>
  <c r="Q1298" i="3"/>
  <c r="N1300" i="3"/>
  <c r="O1299" i="3"/>
  <c r="R1298" i="3" l="1"/>
  <c r="T1298" i="3"/>
  <c r="S1298" i="3"/>
  <c r="P1299" i="3"/>
  <c r="Q1299" i="3"/>
  <c r="M1299" i="3"/>
  <c r="N1301" i="3"/>
  <c r="O1300" i="3"/>
  <c r="K1300" i="3"/>
  <c r="L1300" i="3" s="1"/>
  <c r="R1299" i="3" l="1"/>
  <c r="T1299" i="3"/>
  <c r="S1299" i="3"/>
  <c r="Q1300" i="3"/>
  <c r="P1300" i="3"/>
  <c r="O1301" i="3"/>
  <c r="N1302" i="3"/>
  <c r="M1300" i="3"/>
  <c r="K1301" i="3"/>
  <c r="L1301" i="3" s="1"/>
  <c r="R1300" i="3" l="1"/>
  <c r="S1300" i="3"/>
  <c r="T1300" i="3"/>
  <c r="N1303" i="3"/>
  <c r="O1302" i="3"/>
  <c r="K1302" i="3"/>
  <c r="M1302" i="3" s="1"/>
  <c r="Q1301" i="3"/>
  <c r="P1301" i="3"/>
  <c r="M1301" i="3"/>
  <c r="R1301" i="3" l="1"/>
  <c r="S1301" i="3"/>
  <c r="T1301" i="3"/>
  <c r="L1302" i="3"/>
  <c r="P1302" i="3"/>
  <c r="Q1302" i="3"/>
  <c r="K1303" i="3"/>
  <c r="M1303" i="3" s="1"/>
  <c r="N1304" i="3"/>
  <c r="O1303" i="3"/>
  <c r="R1302" i="3" l="1"/>
  <c r="T1302" i="3"/>
  <c r="S1302" i="3"/>
  <c r="P1303" i="3"/>
  <c r="Q1303" i="3"/>
  <c r="K1304" i="3"/>
  <c r="L1304" i="3" s="1"/>
  <c r="L1303" i="3"/>
  <c r="N1305" i="3"/>
  <c r="O1304" i="3"/>
  <c r="R1303" i="3" l="1"/>
  <c r="T1303" i="3"/>
  <c r="S1303" i="3"/>
  <c r="M1304" i="3"/>
  <c r="Q1304" i="3"/>
  <c r="P1304" i="3"/>
  <c r="K1305" i="3"/>
  <c r="L1305" i="3" s="1"/>
  <c r="N1306" i="3"/>
  <c r="O1305" i="3"/>
  <c r="R1304" i="3" l="1"/>
  <c r="T1304" i="3"/>
  <c r="S1304" i="3"/>
  <c r="O1306" i="3"/>
  <c r="N1307" i="3"/>
  <c r="Q1305" i="3"/>
  <c r="P1305" i="3"/>
  <c r="K1306" i="3"/>
  <c r="L1306" i="3" s="1"/>
  <c r="M1305" i="3"/>
  <c r="R1305" i="3" l="1"/>
  <c r="T1305" i="3"/>
  <c r="S1305" i="3"/>
  <c r="M1306" i="3"/>
  <c r="K1307" i="3"/>
  <c r="L1307" i="3" s="1"/>
  <c r="N1308" i="3"/>
  <c r="O1307" i="3"/>
  <c r="P1306" i="3"/>
  <c r="Q1306" i="3"/>
  <c r="R1306" i="3" l="1"/>
  <c r="T1306" i="3"/>
  <c r="S1306" i="3"/>
  <c r="M1307" i="3"/>
  <c r="Q1307" i="3"/>
  <c r="P1307" i="3"/>
  <c r="K1308" i="3"/>
  <c r="L1308" i="3" s="1"/>
  <c r="O1308" i="3"/>
  <c r="N1309" i="3"/>
  <c r="R1307" i="3" l="1"/>
  <c r="T1307" i="3"/>
  <c r="S1307" i="3"/>
  <c r="N1310" i="3"/>
  <c r="O1309" i="3"/>
  <c r="M1308" i="3"/>
  <c r="K1309" i="3"/>
  <c r="M1309" i="3" s="1"/>
  <c r="P1308" i="3"/>
  <c r="Q1308" i="3"/>
  <c r="R1308" i="3" l="1"/>
  <c r="S1308" i="3"/>
  <c r="T1308" i="3"/>
  <c r="L1309" i="3"/>
  <c r="K1310" i="3"/>
  <c r="L1310" i="3" s="1"/>
  <c r="Q1309" i="3"/>
  <c r="P1309" i="3"/>
  <c r="O1310" i="3"/>
  <c r="N1311" i="3"/>
  <c r="R1309" i="3" l="1"/>
  <c r="S1309" i="3"/>
  <c r="T1309" i="3"/>
  <c r="M1310" i="3"/>
  <c r="N1312" i="3"/>
  <c r="O1311" i="3"/>
  <c r="K1311" i="3"/>
  <c r="L1311" i="3" s="1"/>
  <c r="P1310" i="3"/>
  <c r="Q1310" i="3"/>
  <c r="R1310" i="3" l="1"/>
  <c r="T1310" i="3"/>
  <c r="S1310" i="3"/>
  <c r="K1312" i="3"/>
  <c r="M1312" i="3" s="1"/>
  <c r="Q1311" i="3"/>
  <c r="P1311" i="3"/>
  <c r="M1311" i="3"/>
  <c r="O1312" i="3"/>
  <c r="N1313" i="3"/>
  <c r="R1311" i="3" l="1"/>
  <c r="T1311" i="3"/>
  <c r="S1311" i="3"/>
  <c r="P1312" i="3"/>
  <c r="Q1312" i="3"/>
  <c r="L1312" i="3"/>
  <c r="O1313" i="3"/>
  <c r="N1314" i="3"/>
  <c r="K1313" i="3"/>
  <c r="M1313" i="3" s="1"/>
  <c r="R1312" i="3" l="1"/>
  <c r="T1312" i="3"/>
  <c r="S1312" i="3"/>
  <c r="N1315" i="3"/>
  <c r="O1314" i="3"/>
  <c r="K1314" i="3"/>
  <c r="M1314" i="3" s="1"/>
  <c r="Q1313" i="3"/>
  <c r="P1313" i="3"/>
  <c r="L1313" i="3"/>
  <c r="R1313" i="3" l="1"/>
  <c r="T1313" i="3"/>
  <c r="S1313" i="3"/>
  <c r="K1315" i="3"/>
  <c r="L1315" i="3" s="1"/>
  <c r="L1314" i="3"/>
  <c r="P1314" i="3"/>
  <c r="Q1314" i="3"/>
  <c r="N1316" i="3"/>
  <c r="O1315" i="3"/>
  <c r="R1314" i="3" l="1"/>
  <c r="T1314" i="3"/>
  <c r="S1314" i="3"/>
  <c r="P1315" i="3"/>
  <c r="Q1315" i="3"/>
  <c r="M1315" i="3"/>
  <c r="N1317" i="3"/>
  <c r="O1316" i="3"/>
  <c r="K1316" i="3"/>
  <c r="L1316" i="3" s="1"/>
  <c r="R1315" i="3" l="1"/>
  <c r="T1315" i="3"/>
  <c r="S1315" i="3"/>
  <c r="Q1316" i="3"/>
  <c r="P1316" i="3"/>
  <c r="O1317" i="3"/>
  <c r="N1318" i="3"/>
  <c r="M1316" i="3"/>
  <c r="K1317" i="3"/>
  <c r="L1317" i="3" s="1"/>
  <c r="R1316" i="3" l="1"/>
  <c r="S1316" i="3"/>
  <c r="T1316" i="3"/>
  <c r="N1319" i="3"/>
  <c r="O1318" i="3"/>
  <c r="K1318" i="3"/>
  <c r="M1318" i="3" s="1"/>
  <c r="Q1317" i="3"/>
  <c r="P1317" i="3"/>
  <c r="M1317" i="3"/>
  <c r="R1317" i="3" l="1"/>
  <c r="S1317" i="3"/>
  <c r="T1317" i="3"/>
  <c r="L1318" i="3"/>
  <c r="P1318" i="3"/>
  <c r="Q1318" i="3"/>
  <c r="K1319" i="3"/>
  <c r="M1319" i="3" s="1"/>
  <c r="N1320" i="3"/>
  <c r="O1319" i="3"/>
  <c r="R1318" i="3" l="1"/>
  <c r="T1318" i="3"/>
  <c r="S1318" i="3"/>
  <c r="K1320" i="3"/>
  <c r="L1320" i="3" s="1"/>
  <c r="P1319" i="3"/>
  <c r="Q1319" i="3"/>
  <c r="L1319" i="3"/>
  <c r="N1321" i="3"/>
  <c r="O1320" i="3"/>
  <c r="T1319" i="3" l="1"/>
  <c r="R1319" i="3"/>
  <c r="S1319" i="3"/>
  <c r="N1322" i="3"/>
  <c r="O1321" i="3"/>
  <c r="Q1320" i="3"/>
  <c r="P1320" i="3"/>
  <c r="M1320" i="3"/>
  <c r="K1321" i="3"/>
  <c r="M1321" i="3" s="1"/>
  <c r="T1320" i="3" l="1"/>
  <c r="R1320" i="3"/>
  <c r="S1320" i="3"/>
  <c r="L1321" i="3"/>
  <c r="K1322" i="3"/>
  <c r="L1322" i="3" s="1"/>
  <c r="Q1321" i="3"/>
  <c r="P1321" i="3"/>
  <c r="O1322" i="3"/>
  <c r="N1323" i="3"/>
  <c r="R1321" i="3" l="1"/>
  <c r="T1321" i="3"/>
  <c r="S1321" i="3"/>
  <c r="P1322" i="3"/>
  <c r="Q1322" i="3"/>
  <c r="N1324" i="3"/>
  <c r="O1323" i="3"/>
  <c r="M1322" i="3"/>
  <c r="K1323" i="3"/>
  <c r="M1323" i="3" s="1"/>
  <c r="R1322" i="3" l="1"/>
  <c r="T1322" i="3"/>
  <c r="S1322" i="3"/>
  <c r="Q1323" i="3"/>
  <c r="P1323" i="3"/>
  <c r="O1324" i="3"/>
  <c r="N1325" i="3"/>
  <c r="K1324" i="3"/>
  <c r="L1324" i="3" s="1"/>
  <c r="L1323" i="3"/>
  <c r="R1323" i="3" l="1"/>
  <c r="T1323" i="3"/>
  <c r="S1323" i="3"/>
  <c r="M1324" i="3"/>
  <c r="N1326" i="3"/>
  <c r="O1325" i="3"/>
  <c r="P1324" i="3"/>
  <c r="Q1324" i="3"/>
  <c r="K1325" i="3"/>
  <c r="M1325" i="3" s="1"/>
  <c r="R1324" i="3" l="1"/>
  <c r="S1324" i="3"/>
  <c r="T1324" i="3"/>
  <c r="K1326" i="3"/>
  <c r="L1326" i="3" s="1"/>
  <c r="L1325" i="3"/>
  <c r="Q1325" i="3"/>
  <c r="P1325" i="3"/>
  <c r="N1327" i="3"/>
  <c r="O1326" i="3"/>
  <c r="R1325" i="3" l="1"/>
  <c r="S1325" i="3"/>
  <c r="T1325" i="3"/>
  <c r="N1328" i="3"/>
  <c r="O1327" i="3"/>
  <c r="M1326" i="3"/>
  <c r="P1326" i="3"/>
  <c r="Q1326" i="3"/>
  <c r="K1327" i="3"/>
  <c r="L1327" i="3" s="1"/>
  <c r="R1326" i="3" l="1"/>
  <c r="T1326" i="3"/>
  <c r="S1326" i="3"/>
  <c r="K1328" i="3"/>
  <c r="M1328" i="3" s="1"/>
  <c r="M1327" i="3"/>
  <c r="P1327" i="3"/>
  <c r="Q1327" i="3"/>
  <c r="N1329" i="3"/>
  <c r="O1328" i="3"/>
  <c r="R1327" i="3" l="1"/>
  <c r="T1327" i="3"/>
  <c r="S1327" i="3"/>
  <c r="Q1328" i="3"/>
  <c r="P1328" i="3"/>
  <c r="L1328" i="3"/>
  <c r="O1329" i="3"/>
  <c r="N1330" i="3"/>
  <c r="K1329" i="3"/>
  <c r="L1329" i="3" s="1"/>
  <c r="R1328" i="3" l="1"/>
  <c r="T1328" i="3"/>
  <c r="S1328" i="3"/>
  <c r="Q1329" i="3"/>
  <c r="P1329" i="3"/>
  <c r="M1329" i="3"/>
  <c r="K1330" i="3"/>
  <c r="M1330" i="3" s="1"/>
  <c r="N1331" i="3"/>
  <c r="O1330" i="3"/>
  <c r="R1329" i="3" l="1"/>
  <c r="T1329" i="3"/>
  <c r="S1329" i="3"/>
  <c r="P1330" i="3"/>
  <c r="Q1330" i="3"/>
  <c r="K1331" i="3"/>
  <c r="L1331" i="3" s="1"/>
  <c r="N1332" i="3"/>
  <c r="O1331" i="3"/>
  <c r="L1330" i="3"/>
  <c r="R1330" i="3" l="1"/>
  <c r="T1330" i="3"/>
  <c r="S1330" i="3"/>
  <c r="N1333" i="3"/>
  <c r="O1332" i="3"/>
  <c r="K1332" i="3"/>
  <c r="M1332" i="3" s="1"/>
  <c r="Q1331" i="3"/>
  <c r="P1331" i="3"/>
  <c r="M1331" i="3"/>
  <c r="R1331" i="3" l="1"/>
  <c r="T1331" i="3"/>
  <c r="S1331" i="3"/>
  <c r="K1333" i="3"/>
  <c r="M1333" i="3" s="1"/>
  <c r="L1332" i="3"/>
  <c r="Q1332" i="3"/>
  <c r="P1332" i="3"/>
  <c r="N1334" i="3"/>
  <c r="O1333" i="3"/>
  <c r="R1332" i="3" l="1"/>
  <c r="S1332" i="3"/>
  <c r="T1332" i="3"/>
  <c r="N1335" i="3"/>
  <c r="O1334" i="3"/>
  <c r="Q1333" i="3"/>
  <c r="P1333" i="3"/>
  <c r="K1334" i="3"/>
  <c r="M1334" i="3" s="1"/>
  <c r="L1333" i="3"/>
  <c r="R1333" i="3" l="1"/>
  <c r="S1333" i="3"/>
  <c r="T1333" i="3"/>
  <c r="L1334" i="3"/>
  <c r="K1335" i="3"/>
  <c r="M1335" i="3" s="1"/>
  <c r="P1334" i="3"/>
  <c r="Q1334" i="3"/>
  <c r="N1336" i="3"/>
  <c r="O1335" i="3"/>
  <c r="R1334" i="3" l="1"/>
  <c r="T1334" i="3"/>
  <c r="S1334" i="3"/>
  <c r="K1336" i="3"/>
  <c r="M1336" i="3" s="1"/>
  <c r="P1335" i="3"/>
  <c r="Q1335" i="3"/>
  <c r="L1335" i="3"/>
  <c r="N1337" i="3"/>
  <c r="O1336" i="3"/>
  <c r="R1335" i="3" l="1"/>
  <c r="T1335" i="3"/>
  <c r="S1335" i="3"/>
  <c r="Q1336" i="3"/>
  <c r="P1336" i="3"/>
  <c r="L1336" i="3"/>
  <c r="O1337" i="3"/>
  <c r="N1338" i="3"/>
  <c r="K1337" i="3"/>
  <c r="M1337" i="3" s="1"/>
  <c r="R1336" i="3" l="1"/>
  <c r="T1336" i="3"/>
  <c r="S1336" i="3"/>
  <c r="Q1337" i="3"/>
  <c r="P1337" i="3"/>
  <c r="K1338" i="3"/>
  <c r="M1338" i="3" s="1"/>
  <c r="L1337" i="3"/>
  <c r="N1339" i="3"/>
  <c r="O1338" i="3"/>
  <c r="R1337" i="3" l="1"/>
  <c r="T1337" i="3"/>
  <c r="S1337" i="3"/>
  <c r="P1338" i="3"/>
  <c r="Q1338" i="3"/>
  <c r="N1340" i="3"/>
  <c r="O1339" i="3"/>
  <c r="K1339" i="3"/>
  <c r="L1339" i="3" s="1"/>
  <c r="L1338" i="3"/>
  <c r="R1338" i="3" l="1"/>
  <c r="T1338" i="3"/>
  <c r="S1338" i="3"/>
  <c r="K1340" i="3"/>
  <c r="M1340" i="3" s="1"/>
  <c r="M1339" i="3"/>
  <c r="Q1339" i="3"/>
  <c r="P1339" i="3"/>
  <c r="N1341" i="3"/>
  <c r="O1340" i="3"/>
  <c r="R1339" i="3" l="1"/>
  <c r="T1339" i="3"/>
  <c r="S1339" i="3"/>
  <c r="K1341" i="3"/>
  <c r="M1341" i="3" s="1"/>
  <c r="L1340" i="3"/>
  <c r="N1342" i="3"/>
  <c r="O1341" i="3"/>
  <c r="Q1340" i="3"/>
  <c r="P1340" i="3"/>
  <c r="R1340" i="3" l="1"/>
  <c r="S1340" i="3"/>
  <c r="T1340" i="3"/>
  <c r="K1342" i="3"/>
  <c r="L1342" i="3" s="1"/>
  <c r="L1341" i="3"/>
  <c r="Q1341" i="3"/>
  <c r="P1341" i="3"/>
  <c r="N1343" i="3"/>
  <c r="O1342" i="3"/>
  <c r="R1341" i="3" l="1"/>
  <c r="S1341" i="3"/>
  <c r="T1341" i="3"/>
  <c r="P1342" i="3"/>
  <c r="Q1342" i="3"/>
  <c r="M1342" i="3"/>
  <c r="K1343" i="3"/>
  <c r="M1343" i="3" s="1"/>
  <c r="N1344" i="3"/>
  <c r="O1343" i="3"/>
  <c r="R1342" i="3" l="1"/>
  <c r="T1342" i="3"/>
  <c r="S1342" i="3"/>
  <c r="P1343" i="3"/>
  <c r="Q1343" i="3"/>
  <c r="N1345" i="3"/>
  <c r="O1344" i="3"/>
  <c r="K1344" i="3"/>
  <c r="L1344" i="3" s="1"/>
  <c r="L1343" i="3"/>
  <c r="R1343" i="3" l="1"/>
  <c r="T1343" i="3"/>
  <c r="S1343" i="3"/>
  <c r="M1344" i="3"/>
  <c r="Q1344" i="3"/>
  <c r="P1344" i="3"/>
  <c r="O1345" i="3"/>
  <c r="N1346" i="3"/>
  <c r="K1345" i="3"/>
  <c r="M1345" i="3" s="1"/>
  <c r="R1344" i="3" l="1"/>
  <c r="T1344" i="3"/>
  <c r="S1344" i="3"/>
  <c r="L1345" i="3"/>
  <c r="K1346" i="3"/>
  <c r="M1346" i="3" s="1"/>
  <c r="Q1345" i="3"/>
  <c r="P1345" i="3"/>
  <c r="N1347" i="3"/>
  <c r="O1346" i="3"/>
  <c r="R1345" i="3" l="1"/>
  <c r="T1345" i="3"/>
  <c r="S1345" i="3"/>
  <c r="K1347" i="3"/>
  <c r="L1347" i="3" s="1"/>
  <c r="N1348" i="3"/>
  <c r="O1347" i="3"/>
  <c r="L1346" i="3"/>
  <c r="P1346" i="3"/>
  <c r="Q1346" i="3"/>
  <c r="R1346" i="3" l="1"/>
  <c r="T1346" i="3"/>
  <c r="S1346" i="3"/>
  <c r="Q1347" i="3"/>
  <c r="P1347" i="3"/>
  <c r="M1347" i="3"/>
  <c r="N1349" i="3"/>
  <c r="O1348" i="3"/>
  <c r="K1348" i="3"/>
  <c r="L1348" i="3" s="1"/>
  <c r="R1347" i="3" l="1"/>
  <c r="T1347" i="3"/>
  <c r="S1347" i="3"/>
  <c r="Q1348" i="3"/>
  <c r="P1348" i="3"/>
  <c r="M1348" i="3"/>
  <c r="K1349" i="3"/>
  <c r="L1349" i="3" s="1"/>
  <c r="N1350" i="3"/>
  <c r="O1349" i="3"/>
  <c r="R1348" i="3" l="1"/>
  <c r="S1348" i="3"/>
  <c r="T1348" i="3"/>
  <c r="Q1349" i="3"/>
  <c r="P1349" i="3"/>
  <c r="N1351" i="3"/>
  <c r="O1350" i="3"/>
  <c r="M1349" i="3"/>
  <c r="K1350" i="3"/>
  <c r="M1350" i="3" s="1"/>
  <c r="R1349" i="3" l="1"/>
  <c r="S1349" i="3"/>
  <c r="T1349" i="3"/>
  <c r="P1350" i="3"/>
  <c r="Q1350" i="3"/>
  <c r="N1352" i="3"/>
  <c r="O1351" i="3"/>
  <c r="L1350" i="3"/>
  <c r="K1351" i="3"/>
  <c r="L1351" i="3" s="1"/>
  <c r="R1350" i="3" l="1"/>
  <c r="T1350" i="3"/>
  <c r="S1350" i="3"/>
  <c r="M1351" i="3"/>
  <c r="P1351" i="3"/>
  <c r="Q1351" i="3"/>
  <c r="N1353" i="3"/>
  <c r="O1352" i="3"/>
  <c r="K1352" i="3"/>
  <c r="L1352" i="3" s="1"/>
  <c r="T1351" i="3" l="1"/>
  <c r="S1351" i="3"/>
  <c r="R1351" i="3"/>
  <c r="O1353" i="3"/>
  <c r="N1354" i="3"/>
  <c r="K1353" i="3"/>
  <c r="M1353" i="3" s="1"/>
  <c r="M1352" i="3"/>
  <c r="Q1352" i="3"/>
  <c r="P1352" i="3"/>
  <c r="T1352" i="3" l="1"/>
  <c r="S1352" i="3"/>
  <c r="R1352" i="3"/>
  <c r="N1355" i="3"/>
  <c r="O1354" i="3"/>
  <c r="L1353" i="3"/>
  <c r="K1354" i="3"/>
  <c r="M1354" i="3" s="1"/>
  <c r="Q1353" i="3"/>
  <c r="P1353" i="3"/>
  <c r="R1353" i="3" l="1"/>
  <c r="T1353" i="3"/>
  <c r="S1353" i="3"/>
  <c r="K1355" i="3"/>
  <c r="L1355" i="3" s="1"/>
  <c r="L1354" i="3"/>
  <c r="P1354" i="3"/>
  <c r="Q1354" i="3"/>
  <c r="N1356" i="3"/>
  <c r="O1355" i="3"/>
  <c r="R1354" i="3" l="1"/>
  <c r="T1354" i="3"/>
  <c r="S1354" i="3"/>
  <c r="Q1355" i="3"/>
  <c r="P1355" i="3"/>
  <c r="M1355" i="3"/>
  <c r="N1357" i="3"/>
  <c r="O1356" i="3"/>
  <c r="K1356" i="3"/>
  <c r="M1356" i="3" s="1"/>
  <c r="R1355" i="3" l="1"/>
  <c r="T1355" i="3"/>
  <c r="S1355" i="3"/>
  <c r="Q1356" i="3"/>
  <c r="P1356" i="3"/>
  <c r="K1357" i="3"/>
  <c r="M1357" i="3" s="1"/>
  <c r="N1358" i="3"/>
  <c r="O1357" i="3"/>
  <c r="L1356" i="3"/>
  <c r="R1356" i="3" l="1"/>
  <c r="S1356" i="3"/>
  <c r="T1356" i="3"/>
  <c r="Q1357" i="3"/>
  <c r="P1357" i="3"/>
  <c r="L1357" i="3"/>
  <c r="N1359" i="3"/>
  <c r="O1358" i="3"/>
  <c r="K1358" i="3"/>
  <c r="M1358" i="3" s="1"/>
  <c r="R1357" i="3" l="1"/>
  <c r="S1357" i="3"/>
  <c r="T1357" i="3"/>
  <c r="N1360" i="3"/>
  <c r="O1359" i="3"/>
  <c r="K1359" i="3"/>
  <c r="M1359" i="3" s="1"/>
  <c r="L1358" i="3"/>
  <c r="P1358" i="3"/>
  <c r="Q1358" i="3"/>
  <c r="R1358" i="3" l="1"/>
  <c r="T1358" i="3"/>
  <c r="S1358" i="3"/>
  <c r="K1360" i="3"/>
  <c r="M1360" i="3" s="1"/>
  <c r="L1359" i="3"/>
  <c r="P1359" i="3"/>
  <c r="Q1359" i="3"/>
  <c r="N1361" i="3"/>
  <c r="O1360" i="3"/>
  <c r="R1359" i="3" l="1"/>
  <c r="T1359" i="3"/>
  <c r="S1359" i="3"/>
  <c r="K1361" i="3"/>
  <c r="M1361" i="3" s="1"/>
  <c r="Q1360" i="3"/>
  <c r="P1360" i="3"/>
  <c r="L1360" i="3"/>
  <c r="O1361" i="3"/>
  <c r="N1362" i="3"/>
  <c r="R1360" i="3" l="1"/>
  <c r="T1360" i="3"/>
  <c r="S1360" i="3"/>
  <c r="K1362" i="3"/>
  <c r="L1362" i="3" s="1"/>
  <c r="L1361" i="3"/>
  <c r="Q1361" i="3"/>
  <c r="P1361" i="3"/>
  <c r="N1363" i="3"/>
  <c r="O1362" i="3"/>
  <c r="R1361" i="3" l="1"/>
  <c r="T1361" i="3"/>
  <c r="S1361" i="3"/>
  <c r="N1364" i="3"/>
  <c r="O1363" i="3"/>
  <c r="K1363" i="3"/>
  <c r="L1363" i="3" s="1"/>
  <c r="M1362" i="3"/>
  <c r="P1362" i="3"/>
  <c r="Q1362" i="3"/>
  <c r="R1362" i="3" l="1"/>
  <c r="T1362" i="3"/>
  <c r="S1362" i="3"/>
  <c r="K1364" i="3"/>
  <c r="L1364" i="3" s="1"/>
  <c r="Q1363" i="3"/>
  <c r="P1363" i="3"/>
  <c r="M1363" i="3"/>
  <c r="N1365" i="3"/>
  <c r="O1364" i="3"/>
  <c r="R1363" i="3" l="1"/>
  <c r="T1363" i="3"/>
  <c r="S1363" i="3"/>
  <c r="Q1364" i="3"/>
  <c r="P1364" i="3"/>
  <c r="M1364" i="3"/>
  <c r="N1366" i="3"/>
  <c r="O1365" i="3"/>
  <c r="K1365" i="3"/>
  <c r="M1365" i="3" s="1"/>
  <c r="R1364" i="3" l="1"/>
  <c r="S1364" i="3"/>
  <c r="T1364" i="3"/>
  <c r="N1367" i="3"/>
  <c r="O1366" i="3"/>
  <c r="Q1365" i="3"/>
  <c r="P1365" i="3"/>
  <c r="K1366" i="3"/>
  <c r="L1366" i="3" s="1"/>
  <c r="L1365" i="3"/>
  <c r="R1365" i="3" l="1"/>
  <c r="S1365" i="3"/>
  <c r="T1365" i="3"/>
  <c r="K1367" i="3"/>
  <c r="M1367" i="3" s="1"/>
  <c r="P1366" i="3"/>
  <c r="Q1366" i="3"/>
  <c r="M1366" i="3"/>
  <c r="N1368" i="3"/>
  <c r="O1367" i="3"/>
  <c r="R1366" i="3" l="1"/>
  <c r="T1366" i="3"/>
  <c r="S1366" i="3"/>
  <c r="P1367" i="3"/>
  <c r="Q1367" i="3"/>
  <c r="K1368" i="3"/>
  <c r="L1368" i="3" s="1"/>
  <c r="N1369" i="3"/>
  <c r="O1368" i="3"/>
  <c r="L1367" i="3"/>
  <c r="R1367" i="3" l="1"/>
  <c r="T1367" i="3"/>
  <c r="S1367" i="3"/>
  <c r="Q1368" i="3"/>
  <c r="P1368" i="3"/>
  <c r="K1369" i="3"/>
  <c r="M1369" i="3" s="1"/>
  <c r="O1369" i="3"/>
  <c r="N1370" i="3"/>
  <c r="M1368" i="3"/>
  <c r="R1368" i="3" l="1"/>
  <c r="T1368" i="3"/>
  <c r="S1368" i="3"/>
  <c r="N1371" i="3"/>
  <c r="O1370" i="3"/>
  <c r="L1369" i="3"/>
  <c r="Q1369" i="3"/>
  <c r="P1369" i="3"/>
  <c r="K1370" i="3"/>
  <c r="M1370" i="3" s="1"/>
  <c r="R1369" i="3" l="1"/>
  <c r="T1369" i="3"/>
  <c r="S1369" i="3"/>
  <c r="K1371" i="3"/>
  <c r="L1371" i="3" s="1"/>
  <c r="L1370" i="3"/>
  <c r="P1370" i="3"/>
  <c r="Q1370" i="3"/>
  <c r="N1372" i="3"/>
  <c r="O1371" i="3"/>
  <c r="R1370" i="3" l="1"/>
  <c r="T1370" i="3"/>
  <c r="S1370" i="3"/>
  <c r="Q1371" i="3"/>
  <c r="P1371" i="3"/>
  <c r="K1372" i="3"/>
  <c r="M1372" i="3" s="1"/>
  <c r="N1373" i="3"/>
  <c r="O1372" i="3"/>
  <c r="M1371" i="3"/>
  <c r="R1371" i="3" l="1"/>
  <c r="T1371" i="3"/>
  <c r="S1371" i="3"/>
  <c r="K1373" i="3"/>
  <c r="M1373" i="3" s="1"/>
  <c r="Q1372" i="3"/>
  <c r="P1372" i="3"/>
  <c r="L1372" i="3"/>
  <c r="N1374" i="3"/>
  <c r="O1373" i="3"/>
  <c r="R1372" i="3" l="1"/>
  <c r="S1372" i="3"/>
  <c r="T1372" i="3"/>
  <c r="N1375" i="3"/>
  <c r="O1374" i="3"/>
  <c r="K1374" i="3"/>
  <c r="L1374" i="3" s="1"/>
  <c r="L1373" i="3"/>
  <c r="Q1373" i="3"/>
  <c r="P1373" i="3"/>
  <c r="R1373" i="3" l="1"/>
  <c r="S1373" i="3"/>
  <c r="T1373" i="3"/>
  <c r="K1375" i="3"/>
  <c r="L1375" i="3" s="1"/>
  <c r="M1374" i="3"/>
  <c r="Q1374" i="3"/>
  <c r="P1374" i="3"/>
  <c r="O1375" i="3"/>
  <c r="N1376" i="3"/>
  <c r="R1374" i="3" l="1"/>
  <c r="T1374" i="3"/>
  <c r="S1374" i="3"/>
  <c r="P1375" i="3"/>
  <c r="Q1375" i="3"/>
  <c r="M1375" i="3"/>
  <c r="N1377" i="3"/>
  <c r="O1376" i="3"/>
  <c r="K1376" i="3"/>
  <c r="M1376" i="3" s="1"/>
  <c r="R1375" i="3" l="1"/>
  <c r="T1375" i="3"/>
  <c r="S1375" i="3"/>
  <c r="L1376" i="3"/>
  <c r="O1377" i="3"/>
  <c r="N1378" i="3"/>
  <c r="K1377" i="3"/>
  <c r="M1377" i="3" s="1"/>
  <c r="Q1376" i="3"/>
  <c r="P1376" i="3"/>
  <c r="R1376" i="3" l="1"/>
  <c r="T1376" i="3"/>
  <c r="S1376" i="3"/>
  <c r="N1379" i="3"/>
  <c r="O1378" i="3"/>
  <c r="K1378" i="3"/>
  <c r="M1378" i="3" s="1"/>
  <c r="P1377" i="3"/>
  <c r="Q1377" i="3"/>
  <c r="L1377" i="3"/>
  <c r="R1377" i="3" l="1"/>
  <c r="T1377" i="3"/>
  <c r="S1377" i="3"/>
  <c r="L1378" i="3"/>
  <c r="K1379" i="3"/>
  <c r="L1379" i="3" s="1"/>
  <c r="Q1378" i="3"/>
  <c r="P1378" i="3"/>
  <c r="O1379" i="3"/>
  <c r="N1380" i="3"/>
  <c r="R1378" i="3" l="1"/>
  <c r="T1378" i="3"/>
  <c r="S1378" i="3"/>
  <c r="P1379" i="3"/>
  <c r="Q1379" i="3"/>
  <c r="M1379" i="3"/>
  <c r="N1381" i="3"/>
  <c r="O1380" i="3"/>
  <c r="K1380" i="3"/>
  <c r="M1380" i="3" s="1"/>
  <c r="R1379" i="3" l="1"/>
  <c r="T1379" i="3"/>
  <c r="S1379" i="3"/>
  <c r="L1380" i="3"/>
  <c r="O1381" i="3"/>
  <c r="N1382" i="3"/>
  <c r="K1381" i="3"/>
  <c r="L1381" i="3" s="1"/>
  <c r="Q1380" i="3"/>
  <c r="P1380" i="3"/>
  <c r="R1380" i="3" l="1"/>
  <c r="S1380" i="3"/>
  <c r="T1380" i="3"/>
  <c r="M1381" i="3"/>
  <c r="K1382" i="3"/>
  <c r="M1382" i="3" s="1"/>
  <c r="O1382" i="3"/>
  <c r="N1383" i="3"/>
  <c r="P1381" i="3"/>
  <c r="Q1381" i="3"/>
  <c r="R1381" i="3" l="1"/>
  <c r="S1381" i="3"/>
  <c r="T1381" i="3"/>
  <c r="L1382" i="3"/>
  <c r="K1383" i="3"/>
  <c r="L1383" i="3" s="1"/>
  <c r="N1384" i="3"/>
  <c r="O1383" i="3"/>
  <c r="Q1382" i="3"/>
  <c r="P1382" i="3"/>
  <c r="R1382" i="3" l="1"/>
  <c r="T1382" i="3"/>
  <c r="S1382" i="3"/>
  <c r="M1383" i="3"/>
  <c r="P1383" i="3"/>
  <c r="Q1383" i="3"/>
  <c r="K1384" i="3"/>
  <c r="L1384" i="3" s="1"/>
  <c r="N1385" i="3"/>
  <c r="O1384" i="3"/>
  <c r="T1383" i="3" l="1"/>
  <c r="R1383" i="3"/>
  <c r="S1383" i="3"/>
  <c r="P1384" i="3"/>
  <c r="Q1384" i="3"/>
  <c r="N1386" i="3"/>
  <c r="O1385" i="3"/>
  <c r="K1385" i="3"/>
  <c r="M1385" i="3" s="1"/>
  <c r="M1384" i="3"/>
  <c r="T1384" i="3" l="1"/>
  <c r="R1384" i="3"/>
  <c r="S1384" i="3"/>
  <c r="Q1385" i="3"/>
  <c r="P1385" i="3"/>
  <c r="O1386" i="3"/>
  <c r="N1387" i="3"/>
  <c r="L1385" i="3"/>
  <c r="K1386" i="3"/>
  <c r="M1386" i="3" s="1"/>
  <c r="R1385" i="3" l="1"/>
  <c r="T1385" i="3"/>
  <c r="S1385" i="3"/>
  <c r="L1386" i="3"/>
  <c r="N1388" i="3"/>
  <c r="O1387" i="3"/>
  <c r="Q1386" i="3"/>
  <c r="P1386" i="3"/>
  <c r="K1387" i="3"/>
  <c r="L1387" i="3" s="1"/>
  <c r="R1386" i="3" l="1"/>
  <c r="T1386" i="3"/>
  <c r="S1386" i="3"/>
  <c r="M1387" i="3"/>
  <c r="P1387" i="3"/>
  <c r="Q1387" i="3"/>
  <c r="N1389" i="3"/>
  <c r="O1388" i="3"/>
  <c r="K1388" i="3"/>
  <c r="M1388" i="3" s="1"/>
  <c r="R1387" i="3" l="1"/>
  <c r="T1387" i="3"/>
  <c r="S1387" i="3"/>
  <c r="L1388" i="3"/>
  <c r="Q1388" i="3"/>
  <c r="P1388" i="3"/>
  <c r="N1390" i="3"/>
  <c r="O1389" i="3"/>
  <c r="K1389" i="3"/>
  <c r="L1389" i="3" s="1"/>
  <c r="R1388" i="3" l="1"/>
  <c r="S1388" i="3"/>
  <c r="T1388" i="3"/>
  <c r="Q1389" i="3"/>
  <c r="P1389" i="3"/>
  <c r="K1390" i="3"/>
  <c r="M1390" i="3" s="1"/>
  <c r="M1389" i="3"/>
  <c r="N1391" i="3"/>
  <c r="O1390" i="3"/>
  <c r="R1389" i="3" l="1"/>
  <c r="S1389" i="3"/>
  <c r="T1389" i="3"/>
  <c r="Q1390" i="3"/>
  <c r="P1390" i="3"/>
  <c r="L1390" i="3"/>
  <c r="O1391" i="3"/>
  <c r="N1392" i="3"/>
  <c r="K1391" i="3"/>
  <c r="M1391" i="3" s="1"/>
  <c r="R1390" i="3" l="1"/>
  <c r="T1390" i="3"/>
  <c r="S1390" i="3"/>
  <c r="L1391" i="3"/>
  <c r="N1393" i="3"/>
  <c r="O1392" i="3"/>
  <c r="P1391" i="3"/>
  <c r="Q1391" i="3"/>
  <c r="K1392" i="3"/>
  <c r="L1392" i="3" s="1"/>
  <c r="R1391" i="3" l="1"/>
  <c r="T1391" i="3"/>
  <c r="S1391" i="3"/>
  <c r="M1392" i="3"/>
  <c r="Q1392" i="3"/>
  <c r="P1392" i="3"/>
  <c r="O1393" i="3"/>
  <c r="N1394" i="3"/>
  <c r="K1393" i="3"/>
  <c r="M1393" i="3" s="1"/>
  <c r="R1392" i="3" l="1"/>
  <c r="T1392" i="3"/>
  <c r="S1392" i="3"/>
  <c r="L1393" i="3"/>
  <c r="K1394" i="3"/>
  <c r="M1394" i="3" s="1"/>
  <c r="P1393" i="3"/>
  <c r="Q1393" i="3"/>
  <c r="N1395" i="3"/>
  <c r="O1394" i="3"/>
  <c r="R1393" i="3" l="1"/>
  <c r="T1393" i="3"/>
  <c r="S1393" i="3"/>
  <c r="Q1394" i="3"/>
  <c r="P1394" i="3"/>
  <c r="L1394" i="3"/>
  <c r="N1396" i="3"/>
  <c r="O1395" i="3"/>
  <c r="K1395" i="3"/>
  <c r="L1395" i="3" s="1"/>
  <c r="R1394" i="3" l="1"/>
  <c r="T1394" i="3"/>
  <c r="S1394" i="3"/>
  <c r="P1395" i="3"/>
  <c r="Q1395" i="3"/>
  <c r="M1395" i="3"/>
  <c r="N1397" i="3"/>
  <c r="O1396" i="3"/>
  <c r="K1396" i="3"/>
  <c r="M1396" i="3" s="1"/>
  <c r="R1395" i="3" l="1"/>
  <c r="T1395" i="3"/>
  <c r="S1395" i="3"/>
  <c r="L1396" i="3"/>
  <c r="O1397" i="3"/>
  <c r="N1398" i="3"/>
  <c r="K1397" i="3"/>
  <c r="L1397" i="3" s="1"/>
  <c r="Q1396" i="3"/>
  <c r="P1396" i="3"/>
  <c r="R1396" i="3" l="1"/>
  <c r="S1396" i="3"/>
  <c r="T1396" i="3"/>
  <c r="M1397" i="3"/>
  <c r="K1398" i="3"/>
  <c r="M1398" i="3" s="1"/>
  <c r="O1398" i="3"/>
  <c r="N1399" i="3"/>
  <c r="Q1397" i="3"/>
  <c r="P1397" i="3"/>
  <c r="R1397" i="3" l="1"/>
  <c r="S1397" i="3"/>
  <c r="T1397" i="3"/>
  <c r="K1399" i="3"/>
  <c r="L1399" i="3" s="1"/>
  <c r="L1398" i="3"/>
  <c r="N1400" i="3"/>
  <c r="O1399" i="3"/>
  <c r="Q1398" i="3"/>
  <c r="P1398" i="3"/>
  <c r="R1398" i="3" l="1"/>
  <c r="T1398" i="3"/>
  <c r="S1398" i="3"/>
  <c r="M1399" i="3"/>
  <c r="K1400" i="3"/>
  <c r="L1400" i="3" s="1"/>
  <c r="P1399" i="3"/>
  <c r="Q1399" i="3"/>
  <c r="N1401" i="3"/>
  <c r="O1400" i="3"/>
  <c r="R1399" i="3" l="1"/>
  <c r="T1399" i="3"/>
  <c r="S1399" i="3"/>
  <c r="N1402" i="3"/>
  <c r="O1401" i="3"/>
  <c r="M1400" i="3"/>
  <c r="P1400" i="3"/>
  <c r="Q1400" i="3"/>
  <c r="K1401" i="3"/>
  <c r="M1401" i="3" s="1"/>
  <c r="R1400" i="3" l="1"/>
  <c r="T1400" i="3"/>
  <c r="S1400" i="3"/>
  <c r="L1401" i="3"/>
  <c r="Q1401" i="3"/>
  <c r="P1401" i="3"/>
  <c r="K1402" i="3"/>
  <c r="M1402" i="3" s="1"/>
  <c r="O1402" i="3"/>
  <c r="N1403" i="3"/>
  <c r="R1401" i="3" l="1"/>
  <c r="T1401" i="3"/>
  <c r="S1401" i="3"/>
  <c r="N1404" i="3"/>
  <c r="O1403" i="3"/>
  <c r="L1402" i="3"/>
  <c r="Q1402" i="3"/>
  <c r="P1402" i="3"/>
  <c r="K1403" i="3"/>
  <c r="M1403" i="3" s="1"/>
  <c r="R1402" i="3" l="1"/>
  <c r="T1402" i="3"/>
  <c r="S1402" i="3"/>
  <c r="K1404" i="3"/>
  <c r="M1404" i="3" s="1"/>
  <c r="P1403" i="3"/>
  <c r="Q1403" i="3"/>
  <c r="L1403" i="3"/>
  <c r="N1405" i="3"/>
  <c r="O1404" i="3"/>
  <c r="R1403" i="3" l="1"/>
  <c r="T1403" i="3"/>
  <c r="S1403" i="3"/>
  <c r="P1404" i="3"/>
  <c r="Q1404" i="3"/>
  <c r="K1405" i="3"/>
  <c r="M1405" i="3" s="1"/>
  <c r="N1406" i="3"/>
  <c r="O1405" i="3"/>
  <c r="L1404" i="3"/>
  <c r="R1404" i="3" l="1"/>
  <c r="S1404" i="3"/>
  <c r="T1404" i="3"/>
  <c r="L1405" i="3"/>
  <c r="Q1405" i="3"/>
  <c r="P1405" i="3"/>
  <c r="N1407" i="3"/>
  <c r="O1406" i="3"/>
  <c r="K1406" i="3"/>
  <c r="M1406" i="3" s="1"/>
  <c r="R1405" i="3" l="1"/>
  <c r="S1405" i="3"/>
  <c r="T1405" i="3"/>
  <c r="N1408" i="3"/>
  <c r="O1407" i="3"/>
  <c r="L1406" i="3"/>
  <c r="K1407" i="3"/>
  <c r="M1407" i="3" s="1"/>
  <c r="Q1406" i="3"/>
  <c r="P1406" i="3"/>
  <c r="R1406" i="3" l="1"/>
  <c r="T1406" i="3"/>
  <c r="S1406" i="3"/>
  <c r="L1407" i="3"/>
  <c r="K1408" i="3"/>
  <c r="M1408" i="3" s="1"/>
  <c r="P1407" i="3"/>
  <c r="Q1407" i="3"/>
  <c r="N1409" i="3"/>
  <c r="O1408" i="3"/>
  <c r="R1407" i="3" l="1"/>
  <c r="T1407" i="3"/>
  <c r="S1407" i="3"/>
  <c r="Q1408" i="3"/>
  <c r="P1408" i="3"/>
  <c r="L1408" i="3"/>
  <c r="O1409" i="3"/>
  <c r="N1410" i="3"/>
  <c r="K1409" i="3"/>
  <c r="M1409" i="3" s="1"/>
  <c r="R1408" i="3" l="1"/>
  <c r="T1408" i="3"/>
  <c r="S1408" i="3"/>
  <c r="L1409" i="3"/>
  <c r="Q1409" i="3"/>
  <c r="P1409" i="3"/>
  <c r="K1410" i="3"/>
  <c r="L1410" i="3" s="1"/>
  <c r="O1410" i="3"/>
  <c r="N1411" i="3"/>
  <c r="R1409" i="3" l="1"/>
  <c r="T1409" i="3"/>
  <c r="S1409" i="3"/>
  <c r="Q1410" i="3"/>
  <c r="P1410" i="3"/>
  <c r="M1410" i="3"/>
  <c r="K1411" i="3"/>
  <c r="M1411" i="3" s="1"/>
  <c r="N1412" i="3"/>
  <c r="O1411" i="3"/>
  <c r="R1410" i="3" l="1"/>
  <c r="T1410" i="3"/>
  <c r="S1410" i="3"/>
  <c r="P1411" i="3"/>
  <c r="Q1411" i="3"/>
  <c r="K1412" i="3"/>
  <c r="M1412" i="3" s="1"/>
  <c r="N1413" i="3"/>
  <c r="O1412" i="3"/>
  <c r="L1411" i="3"/>
  <c r="R1411" i="3" l="1"/>
  <c r="T1411" i="3"/>
  <c r="S1411" i="3"/>
  <c r="Q1412" i="3"/>
  <c r="P1412" i="3"/>
  <c r="K1413" i="3"/>
  <c r="M1413" i="3" s="1"/>
  <c r="N1414" i="3"/>
  <c r="O1413" i="3"/>
  <c r="L1412" i="3"/>
  <c r="R1412" i="3" l="1"/>
  <c r="S1412" i="3"/>
  <c r="T1412" i="3"/>
  <c r="L1413" i="3"/>
  <c r="Q1413" i="3"/>
  <c r="P1413" i="3"/>
  <c r="N1415" i="3"/>
  <c r="O1414" i="3"/>
  <c r="K1414" i="3"/>
  <c r="M1414" i="3" s="1"/>
  <c r="R1413" i="3" l="1"/>
  <c r="S1413" i="3"/>
  <c r="T1413" i="3"/>
  <c r="N1416" i="3"/>
  <c r="O1415" i="3"/>
  <c r="L1414" i="3"/>
  <c r="K1415" i="3"/>
  <c r="M1415" i="3" s="1"/>
  <c r="Q1414" i="3"/>
  <c r="P1414" i="3"/>
  <c r="R1414" i="3" l="1"/>
  <c r="T1414" i="3"/>
  <c r="S1414" i="3"/>
  <c r="L1415" i="3"/>
  <c r="K1416" i="3"/>
  <c r="L1416" i="3" s="1"/>
  <c r="P1415" i="3"/>
  <c r="Q1415" i="3"/>
  <c r="N1417" i="3"/>
  <c r="O1416" i="3"/>
  <c r="T1415" i="3" l="1"/>
  <c r="S1415" i="3"/>
  <c r="R1415" i="3"/>
  <c r="Q1416" i="3"/>
  <c r="P1416" i="3"/>
  <c r="M1416" i="3"/>
  <c r="O1417" i="3"/>
  <c r="N1418" i="3"/>
  <c r="K1417" i="3"/>
  <c r="M1417" i="3" s="1"/>
  <c r="T1416" i="3" l="1"/>
  <c r="S1416" i="3"/>
  <c r="R1416" i="3"/>
  <c r="Q1417" i="3"/>
  <c r="P1417" i="3"/>
  <c r="K1418" i="3"/>
  <c r="M1418" i="3" s="1"/>
  <c r="L1417" i="3"/>
  <c r="N1419" i="3"/>
  <c r="O1418" i="3"/>
  <c r="R1417" i="3" l="1"/>
  <c r="T1417" i="3"/>
  <c r="S1417" i="3"/>
  <c r="N1420" i="3"/>
  <c r="O1419" i="3"/>
  <c r="L1418" i="3"/>
  <c r="Q1418" i="3"/>
  <c r="P1418" i="3"/>
  <c r="K1419" i="3"/>
  <c r="M1419" i="3" s="1"/>
  <c r="R1418" i="3" l="1"/>
  <c r="T1418" i="3"/>
  <c r="S1418" i="3"/>
  <c r="K1420" i="3"/>
  <c r="L1420" i="3" s="1"/>
  <c r="L1419" i="3"/>
  <c r="P1419" i="3"/>
  <c r="Q1419" i="3"/>
  <c r="N1421" i="3"/>
  <c r="O1420" i="3"/>
  <c r="R1419" i="3" l="1"/>
  <c r="T1419" i="3"/>
  <c r="S1419" i="3"/>
  <c r="M1420" i="3"/>
  <c r="Q1420" i="3"/>
  <c r="P1420" i="3"/>
  <c r="K1421" i="3"/>
  <c r="L1421" i="3" s="1"/>
  <c r="N1422" i="3"/>
  <c r="O1421" i="3"/>
  <c r="R1420" i="3" l="1"/>
  <c r="S1420" i="3"/>
  <c r="T1420" i="3"/>
  <c r="N1423" i="3"/>
  <c r="O1422" i="3"/>
  <c r="M1421" i="3"/>
  <c r="Q1421" i="3"/>
  <c r="P1421" i="3"/>
  <c r="K1422" i="3"/>
  <c r="M1422" i="3" s="1"/>
  <c r="R1421" i="3" l="1"/>
  <c r="S1421" i="3"/>
  <c r="T1421" i="3"/>
  <c r="K1423" i="3"/>
  <c r="L1423" i="3" s="1"/>
  <c r="L1422" i="3"/>
  <c r="Q1422" i="3"/>
  <c r="P1422" i="3"/>
  <c r="N1424" i="3"/>
  <c r="O1423" i="3"/>
  <c r="R1422" i="3" l="1"/>
  <c r="T1422" i="3"/>
  <c r="S1422" i="3"/>
  <c r="P1423" i="3"/>
  <c r="Q1423" i="3"/>
  <c r="M1423" i="3"/>
  <c r="K1424" i="3"/>
  <c r="M1424" i="3" s="1"/>
  <c r="N1425" i="3"/>
  <c r="O1424" i="3"/>
  <c r="R1423" i="3" l="1"/>
  <c r="T1423" i="3"/>
  <c r="S1423" i="3"/>
  <c r="Q1424" i="3"/>
  <c r="P1424" i="3"/>
  <c r="N1426" i="3"/>
  <c r="O1425" i="3"/>
  <c r="K1425" i="3"/>
  <c r="M1425" i="3" s="1"/>
  <c r="L1424" i="3"/>
  <c r="R1424" i="3" l="1"/>
  <c r="T1424" i="3"/>
  <c r="S1424" i="3"/>
  <c r="Q1425" i="3"/>
  <c r="P1425" i="3"/>
  <c r="N1427" i="3"/>
  <c r="O1426" i="3"/>
  <c r="K1426" i="3"/>
  <c r="M1426" i="3" s="1"/>
  <c r="L1425" i="3"/>
  <c r="R1425" i="3" l="1"/>
  <c r="T1425" i="3"/>
  <c r="S1425" i="3"/>
  <c r="Q1426" i="3"/>
  <c r="P1426" i="3"/>
  <c r="K1427" i="3"/>
  <c r="M1427" i="3" s="1"/>
  <c r="N1428" i="3"/>
  <c r="O1427" i="3"/>
  <c r="L1426" i="3"/>
  <c r="R1426" i="3" l="1"/>
  <c r="T1426" i="3"/>
  <c r="S1426" i="3"/>
  <c r="P1427" i="3"/>
  <c r="Q1427" i="3"/>
  <c r="K1428" i="3"/>
  <c r="M1428" i="3" s="1"/>
  <c r="L1427" i="3"/>
  <c r="N1429" i="3"/>
  <c r="O1428" i="3"/>
  <c r="R1427" i="3" l="1"/>
  <c r="T1427" i="3"/>
  <c r="S1427" i="3"/>
  <c r="K1429" i="3"/>
  <c r="M1429" i="3" s="1"/>
  <c r="O1429" i="3"/>
  <c r="N1430" i="3"/>
  <c r="L1428" i="3"/>
  <c r="Q1428" i="3"/>
  <c r="P1428" i="3"/>
  <c r="R1428" i="3" l="1"/>
  <c r="S1428" i="3"/>
  <c r="T1428" i="3"/>
  <c r="K1430" i="3"/>
  <c r="M1430" i="3" s="1"/>
  <c r="N1431" i="3"/>
  <c r="O1430" i="3"/>
  <c r="L1429" i="3"/>
  <c r="Q1429" i="3"/>
  <c r="P1429" i="3"/>
  <c r="R1429" i="3" l="1"/>
  <c r="S1429" i="3"/>
  <c r="T1429" i="3"/>
  <c r="K1431" i="3"/>
  <c r="M1431" i="3" s="1"/>
  <c r="Q1430" i="3"/>
  <c r="P1430" i="3"/>
  <c r="L1430" i="3"/>
  <c r="N1432" i="3"/>
  <c r="O1431" i="3"/>
  <c r="R1430" i="3" l="1"/>
  <c r="T1430" i="3"/>
  <c r="S1430" i="3"/>
  <c r="N1433" i="3"/>
  <c r="O1432" i="3"/>
  <c r="P1431" i="3"/>
  <c r="Q1431" i="3"/>
  <c r="L1431" i="3"/>
  <c r="K1432" i="3"/>
  <c r="M1432" i="3" s="1"/>
  <c r="R1431" i="3" l="1"/>
  <c r="T1431" i="3"/>
  <c r="S1431" i="3"/>
  <c r="L1432" i="3"/>
  <c r="Q1432" i="3"/>
  <c r="P1432" i="3"/>
  <c r="K1433" i="3"/>
  <c r="M1433" i="3" s="1"/>
  <c r="O1433" i="3"/>
  <c r="N1434" i="3"/>
  <c r="R1432" i="3" l="1"/>
  <c r="T1432" i="3"/>
  <c r="S1432" i="3"/>
  <c r="N1435" i="3"/>
  <c r="O1434" i="3"/>
  <c r="L1433" i="3"/>
  <c r="Q1433" i="3"/>
  <c r="P1433" i="3"/>
  <c r="K1434" i="3"/>
  <c r="M1434" i="3" s="1"/>
  <c r="R1433" i="3" l="1"/>
  <c r="T1433" i="3"/>
  <c r="S1433" i="3"/>
  <c r="K1435" i="3"/>
  <c r="L1435" i="3" s="1"/>
  <c r="L1434" i="3"/>
  <c r="Q1434" i="3"/>
  <c r="P1434" i="3"/>
  <c r="N1436" i="3"/>
  <c r="O1435" i="3"/>
  <c r="R1434" i="3" l="1"/>
  <c r="T1434" i="3"/>
  <c r="S1434" i="3"/>
  <c r="N1437" i="3"/>
  <c r="O1436" i="3"/>
  <c r="P1435" i="3"/>
  <c r="Q1435" i="3"/>
  <c r="M1435" i="3"/>
  <c r="K1436" i="3"/>
  <c r="L1436" i="3" s="1"/>
  <c r="R1435" i="3" l="1"/>
  <c r="T1435" i="3"/>
  <c r="S1435" i="3"/>
  <c r="M1436" i="3"/>
  <c r="Q1436" i="3"/>
  <c r="P1436" i="3"/>
  <c r="K1437" i="3"/>
  <c r="M1437" i="3" s="1"/>
  <c r="N1438" i="3"/>
  <c r="O1437" i="3"/>
  <c r="R1436" i="3" l="1"/>
  <c r="S1436" i="3"/>
  <c r="T1436" i="3"/>
  <c r="L1437" i="3"/>
  <c r="Q1437" i="3"/>
  <c r="P1437" i="3"/>
  <c r="N1439" i="3"/>
  <c r="O1438" i="3"/>
  <c r="K1438" i="3"/>
  <c r="M1438" i="3" s="1"/>
  <c r="R1437" i="3" l="1"/>
  <c r="S1437" i="3"/>
  <c r="T1437" i="3"/>
  <c r="N1440" i="3"/>
  <c r="O1439" i="3"/>
  <c r="L1438" i="3"/>
  <c r="K1439" i="3"/>
  <c r="M1439" i="3" s="1"/>
  <c r="Q1438" i="3"/>
  <c r="P1438" i="3"/>
  <c r="R1438" i="3" l="1"/>
  <c r="T1438" i="3"/>
  <c r="S1438" i="3"/>
  <c r="L1439" i="3"/>
  <c r="P1439" i="3"/>
  <c r="Q1439" i="3"/>
  <c r="K1440" i="3"/>
  <c r="M1440" i="3" s="1"/>
  <c r="N1441" i="3"/>
  <c r="O1440" i="3"/>
  <c r="R1439" i="3" l="1"/>
  <c r="T1439" i="3"/>
  <c r="S1439" i="3"/>
  <c r="Q1440" i="3"/>
  <c r="P1440" i="3"/>
  <c r="N1442" i="3"/>
  <c r="O1441" i="3"/>
  <c r="K1441" i="3"/>
  <c r="M1441" i="3" s="1"/>
  <c r="L1440" i="3"/>
  <c r="R1440" i="3" l="1"/>
  <c r="T1440" i="3"/>
  <c r="S1440" i="3"/>
  <c r="N1443" i="3"/>
  <c r="O1442" i="3"/>
  <c r="L1441" i="3"/>
  <c r="K1442" i="3"/>
  <c r="L1442" i="3" s="1"/>
  <c r="Q1441" i="3"/>
  <c r="P1441" i="3"/>
  <c r="R1441" i="3" l="1"/>
  <c r="T1441" i="3"/>
  <c r="S1441" i="3"/>
  <c r="M1442" i="3"/>
  <c r="K1443" i="3"/>
  <c r="L1443" i="3" s="1"/>
  <c r="Q1442" i="3"/>
  <c r="P1442" i="3"/>
  <c r="N1444" i="3"/>
  <c r="O1443" i="3"/>
  <c r="R1442" i="3" l="1"/>
  <c r="T1442" i="3"/>
  <c r="S1442" i="3"/>
  <c r="N1445" i="3"/>
  <c r="O1444" i="3"/>
  <c r="P1443" i="3"/>
  <c r="Q1443" i="3"/>
  <c r="M1443" i="3"/>
  <c r="K1444" i="3"/>
  <c r="L1444" i="3" s="1"/>
  <c r="R1443" i="3" l="1"/>
  <c r="T1443" i="3"/>
  <c r="S1443" i="3"/>
  <c r="M1444" i="3"/>
  <c r="Q1444" i="3"/>
  <c r="P1444" i="3"/>
  <c r="K1445" i="3"/>
  <c r="M1445" i="3" s="1"/>
  <c r="O1445" i="3"/>
  <c r="N1446" i="3"/>
  <c r="R1444" i="3" l="1"/>
  <c r="S1444" i="3"/>
  <c r="T1444" i="3"/>
  <c r="N1447" i="3"/>
  <c r="O1446" i="3"/>
  <c r="L1445" i="3"/>
  <c r="Q1445" i="3"/>
  <c r="P1445" i="3"/>
  <c r="K1446" i="3"/>
  <c r="M1446" i="3" s="1"/>
  <c r="R1445" i="3" l="1"/>
  <c r="T1445" i="3"/>
  <c r="S1445" i="3"/>
  <c r="K1447" i="3"/>
  <c r="L1447" i="3" s="1"/>
  <c r="L1446" i="3"/>
  <c r="Q1446" i="3"/>
  <c r="P1446" i="3"/>
  <c r="N1448" i="3"/>
  <c r="O1447" i="3"/>
  <c r="R1446" i="3" l="1"/>
  <c r="T1446" i="3"/>
  <c r="S1446" i="3"/>
  <c r="P1447" i="3"/>
  <c r="Q1447" i="3"/>
  <c r="M1447" i="3"/>
  <c r="K1448" i="3"/>
  <c r="M1448" i="3" s="1"/>
  <c r="N1449" i="3"/>
  <c r="O1448" i="3"/>
  <c r="T1447" i="3" l="1"/>
  <c r="R1447" i="3"/>
  <c r="S1447" i="3"/>
  <c r="Q1448" i="3"/>
  <c r="P1448" i="3"/>
  <c r="O1449" i="3"/>
  <c r="N1450" i="3"/>
  <c r="K1449" i="3"/>
  <c r="M1449" i="3" s="1"/>
  <c r="L1448" i="3"/>
  <c r="R1448" i="3" l="1"/>
  <c r="S1448" i="3"/>
  <c r="T1448" i="3"/>
  <c r="K1450" i="3"/>
  <c r="M1450" i="3" s="1"/>
  <c r="Q1449" i="3"/>
  <c r="P1449" i="3"/>
  <c r="L1449" i="3"/>
  <c r="N1451" i="3"/>
  <c r="O1450" i="3"/>
  <c r="R1449" i="3" l="1"/>
  <c r="S1449" i="3"/>
  <c r="T1449" i="3"/>
  <c r="K1451" i="3"/>
  <c r="L1451" i="3" s="1"/>
  <c r="N1452" i="3"/>
  <c r="O1451" i="3"/>
  <c r="L1450" i="3"/>
  <c r="Q1450" i="3"/>
  <c r="P1450" i="3"/>
  <c r="R1450" i="3" l="1"/>
  <c r="T1450" i="3"/>
  <c r="S1450" i="3"/>
  <c r="M1451" i="3"/>
  <c r="P1451" i="3"/>
  <c r="Q1451" i="3"/>
  <c r="K1452" i="3"/>
  <c r="M1452" i="3" s="1"/>
  <c r="N1453" i="3"/>
  <c r="O1452" i="3"/>
  <c r="R1451" i="3" l="1"/>
  <c r="T1451" i="3"/>
  <c r="S1451" i="3"/>
  <c r="N1454" i="3"/>
  <c r="O1453" i="3"/>
  <c r="K1453" i="3"/>
  <c r="M1453" i="3" s="1"/>
  <c r="L1452" i="3"/>
  <c r="Q1452" i="3"/>
  <c r="P1452" i="3"/>
  <c r="R1452" i="3" l="1"/>
  <c r="T1452" i="3"/>
  <c r="S1452" i="3"/>
  <c r="L1453" i="3"/>
  <c r="Q1453" i="3"/>
  <c r="P1453" i="3"/>
  <c r="K1454" i="3"/>
  <c r="M1454" i="3" s="1"/>
  <c r="N1455" i="3"/>
  <c r="O1454" i="3"/>
  <c r="R1453" i="3" l="1"/>
  <c r="S1453" i="3"/>
  <c r="T1453" i="3"/>
  <c r="Q1454" i="3"/>
  <c r="P1454" i="3"/>
  <c r="L1454" i="3"/>
  <c r="N1456" i="3"/>
  <c r="O1455" i="3"/>
  <c r="K1455" i="3"/>
  <c r="L1455" i="3" s="1"/>
  <c r="R1454" i="3" l="1"/>
  <c r="T1454" i="3"/>
  <c r="S1454" i="3"/>
  <c r="O1456" i="3"/>
  <c r="N1457" i="3"/>
  <c r="M1455" i="3"/>
  <c r="P1455" i="3"/>
  <c r="Q1455" i="3"/>
  <c r="K1456" i="3"/>
  <c r="L1456" i="3" s="1"/>
  <c r="R1455" i="3" l="1"/>
  <c r="T1455" i="3"/>
  <c r="S1455" i="3"/>
  <c r="M1456" i="3"/>
  <c r="K1457" i="3"/>
  <c r="L1457" i="3" s="1"/>
  <c r="N1458" i="3"/>
  <c r="O1457" i="3"/>
  <c r="Q1456" i="3"/>
  <c r="P1456" i="3"/>
  <c r="R1456" i="3" l="1"/>
  <c r="T1456" i="3"/>
  <c r="S1456" i="3"/>
  <c r="O1458" i="3"/>
  <c r="N1459" i="3"/>
  <c r="M1457" i="3"/>
  <c r="K1458" i="3"/>
  <c r="M1458" i="3" s="1"/>
  <c r="Q1457" i="3"/>
  <c r="P1457" i="3"/>
  <c r="R1457" i="3" l="1"/>
  <c r="T1457" i="3"/>
  <c r="S1457" i="3"/>
  <c r="L1458" i="3"/>
  <c r="O1459" i="3"/>
  <c r="N1460" i="3"/>
  <c r="Q1458" i="3"/>
  <c r="P1458" i="3"/>
  <c r="K1459" i="3"/>
  <c r="L1459" i="3" s="1"/>
  <c r="R1458" i="3" l="1"/>
  <c r="T1458" i="3"/>
  <c r="S1458" i="3"/>
  <c r="N1461" i="3"/>
  <c r="O1460" i="3"/>
  <c r="M1459" i="3"/>
  <c r="Q1459" i="3"/>
  <c r="P1459" i="3"/>
  <c r="K1460" i="3"/>
  <c r="L1460" i="3" s="1"/>
  <c r="R1459" i="3" l="1"/>
  <c r="T1459" i="3"/>
  <c r="S1459" i="3"/>
  <c r="M1460" i="3"/>
  <c r="P1460" i="3"/>
  <c r="Q1460" i="3"/>
  <c r="K1461" i="3"/>
  <c r="M1461" i="3" s="1"/>
  <c r="N1462" i="3"/>
  <c r="O1461" i="3"/>
  <c r="R1460" i="3" l="1"/>
  <c r="S1460" i="3"/>
  <c r="T1460" i="3"/>
  <c r="N1463" i="3"/>
  <c r="O1462" i="3"/>
  <c r="K1462" i="3"/>
  <c r="L1462" i="3" s="1"/>
  <c r="P1461" i="3"/>
  <c r="Q1461" i="3"/>
  <c r="L1461" i="3"/>
  <c r="R1461" i="3" l="1"/>
  <c r="T1461" i="3"/>
  <c r="S1461" i="3"/>
  <c r="M1462" i="3"/>
  <c r="K1463" i="3"/>
  <c r="M1463" i="3" s="1"/>
  <c r="Q1462" i="3"/>
  <c r="P1462" i="3"/>
  <c r="O1463" i="3"/>
  <c r="N1464" i="3"/>
  <c r="R1462" i="3" l="1"/>
  <c r="T1462" i="3"/>
  <c r="S1462" i="3"/>
  <c r="Q1463" i="3"/>
  <c r="P1463" i="3"/>
  <c r="L1463" i="3"/>
  <c r="K1464" i="3"/>
  <c r="M1464" i="3" s="1"/>
  <c r="N1465" i="3"/>
  <c r="O1464" i="3"/>
  <c r="R1463" i="3" l="1"/>
  <c r="T1463" i="3"/>
  <c r="S1463" i="3"/>
  <c r="P1464" i="3"/>
  <c r="Q1464" i="3"/>
  <c r="N1466" i="3"/>
  <c r="O1465" i="3"/>
  <c r="L1464" i="3"/>
  <c r="K1465" i="3"/>
  <c r="M1465" i="3" s="1"/>
  <c r="R1464" i="3" l="1"/>
  <c r="S1464" i="3"/>
  <c r="T1464" i="3"/>
  <c r="K1466" i="3"/>
  <c r="L1466" i="3" s="1"/>
  <c r="L1465" i="3"/>
  <c r="Q1465" i="3"/>
  <c r="P1465" i="3"/>
  <c r="N1467" i="3"/>
  <c r="O1466" i="3"/>
  <c r="R1465" i="3" l="1"/>
  <c r="S1465" i="3"/>
  <c r="T1465" i="3"/>
  <c r="N1468" i="3"/>
  <c r="O1467" i="3"/>
  <c r="M1466" i="3"/>
  <c r="K1467" i="3"/>
  <c r="M1467" i="3" s="1"/>
  <c r="Q1466" i="3"/>
  <c r="P1466" i="3"/>
  <c r="R1466" i="3" l="1"/>
  <c r="T1466" i="3"/>
  <c r="S1466" i="3"/>
  <c r="K1468" i="3"/>
  <c r="L1468" i="3" s="1"/>
  <c r="P1467" i="3"/>
  <c r="Q1467" i="3"/>
  <c r="L1467" i="3"/>
  <c r="N1469" i="3"/>
  <c r="O1468" i="3"/>
  <c r="R1467" i="3" l="1"/>
  <c r="T1467" i="3"/>
  <c r="S1467" i="3"/>
  <c r="N1470" i="3"/>
  <c r="O1469" i="3"/>
  <c r="P1468" i="3"/>
  <c r="Q1468" i="3"/>
  <c r="K1469" i="3"/>
  <c r="M1469" i="3" s="1"/>
  <c r="M1468" i="3"/>
  <c r="R1468" i="3" l="1"/>
  <c r="T1468" i="3"/>
  <c r="S1468" i="3"/>
  <c r="K1470" i="3"/>
  <c r="M1470" i="3" s="1"/>
  <c r="L1469" i="3"/>
  <c r="Q1469" i="3"/>
  <c r="P1469" i="3"/>
  <c r="N1471" i="3"/>
  <c r="O1470" i="3"/>
  <c r="R1469" i="3" l="1"/>
  <c r="T1469" i="3"/>
  <c r="S1469" i="3"/>
  <c r="Q1470" i="3"/>
  <c r="P1470" i="3"/>
  <c r="L1470" i="3"/>
  <c r="K1471" i="3"/>
  <c r="M1471" i="3" s="1"/>
  <c r="O1471" i="3"/>
  <c r="N1472" i="3"/>
  <c r="R1470" i="3" l="1"/>
  <c r="T1470" i="3"/>
  <c r="S1470" i="3"/>
  <c r="K1472" i="3"/>
  <c r="L1472" i="3" s="1"/>
  <c r="P1471" i="3"/>
  <c r="Q1471" i="3"/>
  <c r="L1471" i="3"/>
  <c r="N1473" i="3"/>
  <c r="O1472" i="3"/>
  <c r="R1471" i="3" l="1"/>
  <c r="T1471" i="3"/>
  <c r="S1471" i="3"/>
  <c r="N1474" i="3"/>
  <c r="O1473" i="3"/>
  <c r="M1472" i="3"/>
  <c r="P1472" i="3"/>
  <c r="Q1472" i="3"/>
  <c r="K1473" i="3"/>
  <c r="M1473" i="3" s="1"/>
  <c r="R1472" i="3" l="1"/>
  <c r="T1472" i="3"/>
  <c r="S1472" i="3"/>
  <c r="K1474" i="3"/>
  <c r="M1474" i="3" s="1"/>
  <c r="L1473" i="3"/>
  <c r="N1475" i="3"/>
  <c r="O1474" i="3"/>
  <c r="Q1473" i="3"/>
  <c r="P1473" i="3"/>
  <c r="R1473" i="3" l="1"/>
  <c r="T1473" i="3"/>
  <c r="S1473" i="3"/>
  <c r="K1475" i="3"/>
  <c r="L1475" i="3" s="1"/>
  <c r="L1474" i="3"/>
  <c r="Q1474" i="3"/>
  <c r="P1474" i="3"/>
  <c r="N1476" i="3"/>
  <c r="O1475" i="3"/>
  <c r="R1474" i="3" l="1"/>
  <c r="T1474" i="3"/>
  <c r="S1474" i="3"/>
  <c r="M1475" i="3"/>
  <c r="P1475" i="3"/>
  <c r="Q1475" i="3"/>
  <c r="N1477" i="3"/>
  <c r="O1476" i="3"/>
  <c r="K1476" i="3"/>
  <c r="L1476" i="3" s="1"/>
  <c r="R1475" i="3" l="1"/>
  <c r="T1475" i="3"/>
  <c r="S1475" i="3"/>
  <c r="M1476" i="3"/>
  <c r="P1476" i="3"/>
  <c r="Q1476" i="3"/>
  <c r="N1478" i="3"/>
  <c r="O1477" i="3"/>
  <c r="K1477" i="3"/>
  <c r="L1477" i="3" s="1"/>
  <c r="R1476" i="3" l="1"/>
  <c r="S1476" i="3"/>
  <c r="T1476" i="3"/>
  <c r="M1477" i="3"/>
  <c r="K1478" i="3"/>
  <c r="L1478" i="3" s="1"/>
  <c r="Q1477" i="3"/>
  <c r="P1477" i="3"/>
  <c r="N1479" i="3"/>
  <c r="O1478" i="3"/>
  <c r="R1477" i="3" l="1"/>
  <c r="T1477" i="3"/>
  <c r="S1477" i="3"/>
  <c r="K1479" i="3"/>
  <c r="L1479" i="3" s="1"/>
  <c r="O1479" i="3"/>
  <c r="N1480" i="3"/>
  <c r="M1478" i="3"/>
  <c r="Q1478" i="3"/>
  <c r="P1478" i="3"/>
  <c r="R1478" i="3" l="1"/>
  <c r="T1478" i="3"/>
  <c r="S1478" i="3"/>
  <c r="K1480" i="3"/>
  <c r="L1480" i="3" s="1"/>
  <c r="N1481" i="3"/>
  <c r="O1480" i="3"/>
  <c r="M1479" i="3"/>
  <c r="P1479" i="3"/>
  <c r="Q1479" i="3"/>
  <c r="T1479" i="3" l="1"/>
  <c r="S1479" i="3"/>
  <c r="R1479" i="3"/>
  <c r="P1480" i="3"/>
  <c r="Q1480" i="3"/>
  <c r="N1482" i="3"/>
  <c r="O1481" i="3"/>
  <c r="M1480" i="3"/>
  <c r="K1481" i="3"/>
  <c r="M1481" i="3" s="1"/>
  <c r="S1480" i="3" l="1"/>
  <c r="T1480" i="3"/>
  <c r="R1480" i="3"/>
  <c r="N1483" i="3"/>
  <c r="O1482" i="3"/>
  <c r="K1482" i="3"/>
  <c r="M1482" i="3" s="1"/>
  <c r="L1481" i="3"/>
  <c r="Q1481" i="3"/>
  <c r="P1481" i="3"/>
  <c r="R1481" i="3" l="1"/>
  <c r="T1481" i="3"/>
  <c r="S1481" i="3"/>
  <c r="L1482" i="3"/>
  <c r="Q1482" i="3"/>
  <c r="P1482" i="3"/>
  <c r="K1483" i="3"/>
  <c r="L1483" i="3" s="1"/>
  <c r="N1484" i="3"/>
  <c r="O1483" i="3"/>
  <c r="R1482" i="3" l="1"/>
  <c r="T1482" i="3"/>
  <c r="S1482" i="3"/>
  <c r="P1483" i="3"/>
  <c r="Q1483" i="3"/>
  <c r="M1483" i="3"/>
  <c r="N1485" i="3"/>
  <c r="O1484" i="3"/>
  <c r="K1484" i="3"/>
  <c r="L1484" i="3" s="1"/>
  <c r="R1483" i="3" l="1"/>
  <c r="T1483" i="3"/>
  <c r="S1483" i="3"/>
  <c r="M1484" i="3"/>
  <c r="P1484" i="3"/>
  <c r="Q1484" i="3"/>
  <c r="N1486" i="3"/>
  <c r="O1485" i="3"/>
  <c r="K1485" i="3"/>
  <c r="L1485" i="3" s="1"/>
  <c r="R1484" i="3" l="1"/>
  <c r="T1484" i="3"/>
  <c r="S1484" i="3"/>
  <c r="M1485" i="3"/>
  <c r="N1487" i="3"/>
  <c r="O1486" i="3"/>
  <c r="K1486" i="3"/>
  <c r="L1486" i="3" s="1"/>
  <c r="Q1485" i="3"/>
  <c r="P1485" i="3"/>
  <c r="R1485" i="3" l="1"/>
  <c r="S1485" i="3"/>
  <c r="T1485" i="3"/>
  <c r="K1487" i="3"/>
  <c r="L1487" i="3" s="1"/>
  <c r="Q1486" i="3"/>
  <c r="P1486" i="3"/>
  <c r="M1486" i="3"/>
  <c r="N1488" i="3"/>
  <c r="O1487" i="3"/>
  <c r="R1486" i="3" l="1"/>
  <c r="T1486" i="3"/>
  <c r="S1486" i="3"/>
  <c r="N1489" i="3"/>
  <c r="O1488" i="3"/>
  <c r="P1487" i="3"/>
  <c r="Q1487" i="3"/>
  <c r="K1488" i="3"/>
  <c r="M1488" i="3" s="1"/>
  <c r="M1487" i="3"/>
  <c r="R1487" i="3" l="1"/>
  <c r="T1487" i="3"/>
  <c r="S1487" i="3"/>
  <c r="L1488" i="3"/>
  <c r="Q1488" i="3"/>
  <c r="P1488" i="3"/>
  <c r="K1489" i="3"/>
  <c r="M1489" i="3" s="1"/>
  <c r="N1490" i="3"/>
  <c r="O1489" i="3"/>
  <c r="R1488" i="3" l="1"/>
  <c r="T1488" i="3"/>
  <c r="S1488" i="3"/>
  <c r="K1490" i="3"/>
  <c r="M1490" i="3" s="1"/>
  <c r="P1489" i="3"/>
  <c r="Q1489" i="3"/>
  <c r="N1491" i="3"/>
  <c r="O1490" i="3"/>
  <c r="L1489" i="3"/>
  <c r="R1489" i="3" l="1"/>
  <c r="T1489" i="3"/>
  <c r="S1489" i="3"/>
  <c r="O1491" i="3"/>
  <c r="N1492" i="3"/>
  <c r="Q1490" i="3"/>
  <c r="P1490" i="3"/>
  <c r="L1490" i="3"/>
  <c r="K1491" i="3"/>
  <c r="L1491" i="3" s="1"/>
  <c r="R1490" i="3" l="1"/>
  <c r="T1490" i="3"/>
  <c r="S1490" i="3"/>
  <c r="K1492" i="3"/>
  <c r="M1492" i="3" s="1"/>
  <c r="M1491" i="3"/>
  <c r="N1493" i="3"/>
  <c r="O1492" i="3"/>
  <c r="P1491" i="3"/>
  <c r="Q1491" i="3"/>
  <c r="R1491" i="3" l="1"/>
  <c r="T1491" i="3"/>
  <c r="S1491" i="3"/>
  <c r="K1493" i="3"/>
  <c r="L1493" i="3" s="1"/>
  <c r="N1494" i="3"/>
  <c r="O1493" i="3"/>
  <c r="L1492" i="3"/>
  <c r="Q1492" i="3"/>
  <c r="P1492" i="3"/>
  <c r="R1492" i="3" l="1"/>
  <c r="S1492" i="3"/>
  <c r="T1492" i="3"/>
  <c r="M1493" i="3"/>
  <c r="P1493" i="3"/>
  <c r="Q1493" i="3"/>
  <c r="K1494" i="3"/>
  <c r="L1494" i="3" s="1"/>
  <c r="N1495" i="3"/>
  <c r="O1494" i="3"/>
  <c r="R1493" i="3" l="1"/>
  <c r="T1493" i="3"/>
  <c r="S1493" i="3"/>
  <c r="N1496" i="3"/>
  <c r="O1495" i="3"/>
  <c r="Q1494" i="3"/>
  <c r="P1494" i="3"/>
  <c r="M1494" i="3"/>
  <c r="K1495" i="3"/>
  <c r="L1495" i="3" s="1"/>
  <c r="R1494" i="3" l="1"/>
  <c r="T1494" i="3"/>
  <c r="S1494" i="3"/>
  <c r="K1496" i="3"/>
  <c r="M1496" i="3" s="1"/>
  <c r="M1495" i="3"/>
  <c r="P1495" i="3"/>
  <c r="Q1495" i="3"/>
  <c r="N1497" i="3"/>
  <c r="O1496" i="3"/>
  <c r="R1495" i="3" l="1"/>
  <c r="T1495" i="3"/>
  <c r="S1495" i="3"/>
  <c r="N1498" i="3"/>
  <c r="O1497" i="3"/>
  <c r="Q1496" i="3"/>
  <c r="P1496" i="3"/>
  <c r="L1496" i="3"/>
  <c r="K1497" i="3"/>
  <c r="M1497" i="3" s="1"/>
  <c r="R1496" i="3" l="1"/>
  <c r="S1496" i="3"/>
  <c r="T1496" i="3"/>
  <c r="L1497" i="3"/>
  <c r="N1499" i="3"/>
  <c r="O1498" i="3"/>
  <c r="K1498" i="3"/>
  <c r="L1498" i="3" s="1"/>
  <c r="P1497" i="3"/>
  <c r="Q1497" i="3"/>
  <c r="R1497" i="3" l="1"/>
  <c r="S1497" i="3"/>
  <c r="T1497" i="3"/>
  <c r="K1499" i="3"/>
  <c r="L1499" i="3" s="1"/>
  <c r="Q1498" i="3"/>
  <c r="P1498" i="3"/>
  <c r="M1498" i="3"/>
  <c r="N1500" i="3"/>
  <c r="O1499" i="3"/>
  <c r="R1498" i="3" l="1"/>
  <c r="T1498" i="3"/>
  <c r="S1498" i="3"/>
  <c r="P1499" i="3"/>
  <c r="Q1499" i="3"/>
  <c r="N1501" i="3"/>
  <c r="O1500" i="3"/>
  <c r="K1500" i="3"/>
  <c r="L1500" i="3" s="1"/>
  <c r="M1499" i="3"/>
  <c r="R1499" i="3" l="1"/>
  <c r="T1499" i="3"/>
  <c r="S1499" i="3"/>
  <c r="K1501" i="3"/>
  <c r="L1501" i="3" s="1"/>
  <c r="Q1500" i="3"/>
  <c r="P1500" i="3"/>
  <c r="M1500" i="3"/>
  <c r="N1502" i="3"/>
  <c r="O1501" i="3"/>
  <c r="R1500" i="3" l="1"/>
  <c r="T1500" i="3"/>
  <c r="S1500" i="3"/>
  <c r="N1503" i="3"/>
  <c r="O1502" i="3"/>
  <c r="P1501" i="3"/>
  <c r="Q1501" i="3"/>
  <c r="M1501" i="3"/>
  <c r="K1502" i="3"/>
  <c r="L1502" i="3" s="1"/>
  <c r="R1501" i="3" l="1"/>
  <c r="T1501" i="3"/>
  <c r="S1501" i="3"/>
  <c r="K1503" i="3"/>
  <c r="M1503" i="3" s="1"/>
  <c r="M1502" i="3"/>
  <c r="Q1502" i="3"/>
  <c r="P1502" i="3"/>
  <c r="N1504" i="3"/>
  <c r="O1503" i="3"/>
  <c r="R1502" i="3" l="1"/>
  <c r="T1502" i="3"/>
  <c r="S1502" i="3"/>
  <c r="K1504" i="3"/>
  <c r="M1504" i="3" s="1"/>
  <c r="P1503" i="3"/>
  <c r="Q1503" i="3"/>
  <c r="L1503" i="3"/>
  <c r="N1505" i="3"/>
  <c r="O1504" i="3"/>
  <c r="R1503" i="3" l="1"/>
  <c r="T1503" i="3"/>
  <c r="S1503" i="3"/>
  <c r="Q1504" i="3"/>
  <c r="P1504" i="3"/>
  <c r="K1505" i="3"/>
  <c r="M1505" i="3" s="1"/>
  <c r="N1506" i="3"/>
  <c r="O1505" i="3"/>
  <c r="L1504" i="3"/>
  <c r="R1504" i="3" l="1"/>
  <c r="T1504" i="3"/>
  <c r="S1504" i="3"/>
  <c r="K1506" i="3"/>
  <c r="M1506" i="3" s="1"/>
  <c r="Q1505" i="3"/>
  <c r="P1505" i="3"/>
  <c r="L1505" i="3"/>
  <c r="N1507" i="3"/>
  <c r="O1506" i="3"/>
  <c r="R1505" i="3" l="1"/>
  <c r="T1505" i="3"/>
  <c r="S1505" i="3"/>
  <c r="Q1506" i="3"/>
  <c r="P1506" i="3"/>
  <c r="N1508" i="3"/>
  <c r="O1507" i="3"/>
  <c r="K1507" i="3"/>
  <c r="L1507" i="3" s="1"/>
  <c r="L1506" i="3"/>
  <c r="R1506" i="3" l="1"/>
  <c r="S1506" i="3"/>
  <c r="T1506" i="3"/>
  <c r="M1507" i="3"/>
  <c r="P1507" i="3"/>
  <c r="Q1507" i="3"/>
  <c r="N1509" i="3"/>
  <c r="O1508" i="3"/>
  <c r="K1508" i="3"/>
  <c r="L1508" i="3" s="1"/>
  <c r="R1507" i="3" l="1"/>
  <c r="T1507" i="3"/>
  <c r="S1507" i="3"/>
  <c r="M1508" i="3"/>
  <c r="N1510" i="3"/>
  <c r="O1509" i="3"/>
  <c r="K1509" i="3"/>
  <c r="L1509" i="3" s="1"/>
  <c r="Q1508" i="3"/>
  <c r="P1508" i="3"/>
  <c r="R1508" i="3" l="1"/>
  <c r="S1508" i="3"/>
  <c r="T1508" i="3"/>
  <c r="M1509" i="3"/>
  <c r="Q1509" i="3"/>
  <c r="P1509" i="3"/>
  <c r="N1511" i="3"/>
  <c r="O1510" i="3"/>
  <c r="K1510" i="3"/>
  <c r="M1510" i="3" s="1"/>
  <c r="R1509" i="3" l="1"/>
  <c r="T1509" i="3"/>
  <c r="S1509" i="3"/>
  <c r="Q1510" i="3"/>
  <c r="P1510" i="3"/>
  <c r="K1511" i="3"/>
  <c r="M1511" i="3" s="1"/>
  <c r="N1512" i="3"/>
  <c r="O1511" i="3"/>
  <c r="L1510" i="3"/>
  <c r="R1510" i="3" l="1"/>
  <c r="T1510" i="3"/>
  <c r="S1510" i="3"/>
  <c r="P1511" i="3"/>
  <c r="Q1511" i="3"/>
  <c r="K1512" i="3"/>
  <c r="M1512" i="3" s="1"/>
  <c r="N1513" i="3"/>
  <c r="O1512" i="3"/>
  <c r="L1511" i="3"/>
  <c r="T1511" i="3" l="1"/>
  <c r="R1511" i="3"/>
  <c r="S1511" i="3"/>
  <c r="Q1512" i="3"/>
  <c r="P1512" i="3"/>
  <c r="K1513" i="3"/>
  <c r="L1513" i="3" s="1"/>
  <c r="L1512" i="3"/>
  <c r="N1514" i="3"/>
  <c r="O1513" i="3"/>
  <c r="R1512" i="3" l="1"/>
  <c r="S1512" i="3"/>
  <c r="T1512" i="3"/>
  <c r="N1515" i="3"/>
  <c r="O1514" i="3"/>
  <c r="M1513" i="3"/>
  <c r="K1514" i="3"/>
  <c r="M1514" i="3" s="1"/>
  <c r="Q1513" i="3"/>
  <c r="P1513" i="3"/>
  <c r="R1513" i="3" l="1"/>
  <c r="T1513" i="3"/>
  <c r="S1513" i="3"/>
  <c r="K1515" i="3"/>
  <c r="L1515" i="3" s="1"/>
  <c r="L1514" i="3"/>
  <c r="Q1514" i="3"/>
  <c r="P1514" i="3"/>
  <c r="N1516" i="3"/>
  <c r="O1515" i="3"/>
  <c r="R1514" i="3" l="1"/>
  <c r="T1514" i="3"/>
  <c r="S1514" i="3"/>
  <c r="P1515" i="3"/>
  <c r="Q1515" i="3"/>
  <c r="M1515" i="3"/>
  <c r="N1517" i="3"/>
  <c r="O1516" i="3"/>
  <c r="K1516" i="3"/>
  <c r="M1516" i="3" s="1"/>
  <c r="R1515" i="3" l="1"/>
  <c r="T1515" i="3"/>
  <c r="S1515" i="3"/>
  <c r="Q1516" i="3"/>
  <c r="P1516" i="3"/>
  <c r="L1516" i="3"/>
  <c r="N1518" i="3"/>
  <c r="O1517" i="3"/>
  <c r="K1517" i="3"/>
  <c r="M1517" i="3" s="1"/>
  <c r="R1516" i="3" l="1"/>
  <c r="T1516" i="3"/>
  <c r="S1516" i="3"/>
  <c r="N1519" i="3"/>
  <c r="O1518" i="3"/>
  <c r="K1518" i="3"/>
  <c r="M1518" i="3" s="1"/>
  <c r="L1517" i="3"/>
  <c r="Q1517" i="3"/>
  <c r="P1517" i="3"/>
  <c r="R1517" i="3" l="1"/>
  <c r="S1517" i="3"/>
  <c r="T1517" i="3"/>
  <c r="L1518" i="3"/>
  <c r="Q1518" i="3"/>
  <c r="P1518" i="3"/>
  <c r="K1519" i="3"/>
  <c r="M1519" i="3" s="1"/>
  <c r="O1519" i="3"/>
  <c r="N1520" i="3"/>
  <c r="R1518" i="3" l="1"/>
  <c r="S1518" i="3"/>
  <c r="T1518" i="3"/>
  <c r="P1519" i="3"/>
  <c r="Q1519" i="3"/>
  <c r="L1519" i="3"/>
  <c r="O1520" i="3"/>
  <c r="N1521" i="3"/>
  <c r="K1520" i="3"/>
  <c r="L1520" i="3" s="1"/>
  <c r="R1519" i="3" l="1"/>
  <c r="T1519" i="3"/>
  <c r="S1519" i="3"/>
  <c r="Q1520" i="3"/>
  <c r="P1520" i="3"/>
  <c r="M1520" i="3"/>
  <c r="K1521" i="3"/>
  <c r="L1521" i="3" s="1"/>
  <c r="O1521" i="3"/>
  <c r="N1522" i="3"/>
  <c r="R1520" i="3" l="1"/>
  <c r="T1520" i="3"/>
  <c r="S1520" i="3"/>
  <c r="M1521" i="3"/>
  <c r="N1523" i="3"/>
  <c r="O1522" i="3"/>
  <c r="P1521" i="3"/>
  <c r="Q1521" i="3"/>
  <c r="K1522" i="3"/>
  <c r="M1522" i="3" s="1"/>
  <c r="R1521" i="3" l="1"/>
  <c r="T1521" i="3"/>
  <c r="S1521" i="3"/>
  <c r="K1523" i="3"/>
  <c r="L1523" i="3" s="1"/>
  <c r="Q1522" i="3"/>
  <c r="P1522" i="3"/>
  <c r="L1522" i="3"/>
  <c r="N1524" i="3"/>
  <c r="O1523" i="3"/>
  <c r="R1522" i="3" l="1"/>
  <c r="T1522" i="3"/>
  <c r="S1522" i="3"/>
  <c r="K1524" i="3"/>
  <c r="M1524" i="3" s="1"/>
  <c r="M1523" i="3"/>
  <c r="N1525" i="3"/>
  <c r="O1524" i="3"/>
  <c r="P1523" i="3"/>
  <c r="Q1523" i="3"/>
  <c r="R1523" i="3" l="1"/>
  <c r="T1523" i="3"/>
  <c r="S1523" i="3"/>
  <c r="L1524" i="3"/>
  <c r="Q1524" i="3"/>
  <c r="P1524" i="3"/>
  <c r="O1525" i="3"/>
  <c r="N1526" i="3"/>
  <c r="K1525" i="3"/>
  <c r="L1525" i="3" s="1"/>
  <c r="R1524" i="3" l="1"/>
  <c r="S1524" i="3"/>
  <c r="T1524" i="3"/>
  <c r="K1526" i="3"/>
  <c r="M1526" i="3" s="1"/>
  <c r="M1525" i="3"/>
  <c r="P1525" i="3"/>
  <c r="Q1525" i="3"/>
  <c r="N1527" i="3"/>
  <c r="O1526" i="3"/>
  <c r="R1525" i="3" l="1"/>
  <c r="T1525" i="3"/>
  <c r="S1525" i="3"/>
  <c r="N1528" i="3"/>
  <c r="O1527" i="3"/>
  <c r="K1527" i="3"/>
  <c r="M1527" i="3" s="1"/>
  <c r="Q1526" i="3"/>
  <c r="P1526" i="3"/>
  <c r="L1526" i="3"/>
  <c r="R1526" i="3" l="1"/>
  <c r="T1526" i="3"/>
  <c r="S1526" i="3"/>
  <c r="K1528" i="3"/>
  <c r="L1528" i="3" s="1"/>
  <c r="L1527" i="3"/>
  <c r="Q1527" i="3"/>
  <c r="P1527" i="3"/>
  <c r="N1529" i="3"/>
  <c r="O1528" i="3"/>
  <c r="R1527" i="3" l="1"/>
  <c r="T1527" i="3"/>
  <c r="S1527" i="3"/>
  <c r="P1528" i="3"/>
  <c r="Q1528" i="3"/>
  <c r="M1528" i="3"/>
  <c r="K1529" i="3"/>
  <c r="L1529" i="3" s="1"/>
  <c r="N1530" i="3"/>
  <c r="O1529" i="3"/>
  <c r="R1528" i="3" l="1"/>
  <c r="S1528" i="3"/>
  <c r="T1528" i="3"/>
  <c r="N1531" i="3"/>
  <c r="O1530" i="3"/>
  <c r="M1529" i="3"/>
  <c r="P1529" i="3"/>
  <c r="Q1529" i="3"/>
  <c r="K1530" i="3"/>
  <c r="L1530" i="3" s="1"/>
  <c r="R1529" i="3" l="1"/>
  <c r="S1529" i="3"/>
  <c r="T1529" i="3"/>
  <c r="K1531" i="3"/>
  <c r="M1531" i="3" s="1"/>
  <c r="M1530" i="3"/>
  <c r="Q1530" i="3"/>
  <c r="P1530" i="3"/>
  <c r="N1532" i="3"/>
  <c r="O1531" i="3"/>
  <c r="R1530" i="3" l="1"/>
  <c r="T1530" i="3"/>
  <c r="S1530" i="3"/>
  <c r="L1531" i="3"/>
  <c r="Q1531" i="3"/>
  <c r="P1531" i="3"/>
  <c r="K1532" i="3"/>
  <c r="M1532" i="3" s="1"/>
  <c r="N1533" i="3"/>
  <c r="O1532" i="3"/>
  <c r="R1531" i="3" l="1"/>
  <c r="T1531" i="3"/>
  <c r="S1531" i="3"/>
  <c r="N1534" i="3"/>
  <c r="O1533" i="3"/>
  <c r="L1532" i="3"/>
  <c r="P1532" i="3"/>
  <c r="Q1532" i="3"/>
  <c r="K1533" i="3"/>
  <c r="L1533" i="3" s="1"/>
  <c r="T1532" i="3" l="1"/>
  <c r="S1532" i="3"/>
  <c r="R1532" i="3"/>
  <c r="K1534" i="3"/>
  <c r="M1534" i="3" s="1"/>
  <c r="M1533" i="3"/>
  <c r="P1533" i="3"/>
  <c r="Q1533" i="3"/>
  <c r="N1535" i="3"/>
  <c r="O1534" i="3"/>
  <c r="T1533" i="3" l="1"/>
  <c r="S1533" i="3"/>
  <c r="R1533" i="3"/>
  <c r="L1534" i="3"/>
  <c r="K1535" i="3"/>
  <c r="M1535" i="3" s="1"/>
  <c r="Q1534" i="3"/>
  <c r="P1534" i="3"/>
  <c r="O1535" i="3"/>
  <c r="N1536" i="3"/>
  <c r="R1534" i="3" l="1"/>
  <c r="T1534" i="3"/>
  <c r="S1534" i="3"/>
  <c r="Q1535" i="3"/>
  <c r="P1535" i="3"/>
  <c r="K1536" i="3"/>
  <c r="M1536" i="3" s="1"/>
  <c r="L1535" i="3"/>
  <c r="N1537" i="3"/>
  <c r="O1536" i="3"/>
  <c r="R1535" i="3" l="1"/>
  <c r="T1535" i="3"/>
  <c r="S1535" i="3"/>
  <c r="P1536" i="3"/>
  <c r="Q1536" i="3"/>
  <c r="N1538" i="3"/>
  <c r="O1537" i="3"/>
  <c r="K1537" i="3"/>
  <c r="L1537" i="3" s="1"/>
  <c r="L1536" i="3"/>
  <c r="R1536" i="3" l="1"/>
  <c r="T1536" i="3"/>
  <c r="S1536" i="3"/>
  <c r="M1537" i="3"/>
  <c r="P1537" i="3"/>
  <c r="Q1537" i="3"/>
  <c r="N1539" i="3"/>
  <c r="O1538" i="3"/>
  <c r="K1538" i="3"/>
  <c r="M1538" i="3" s="1"/>
  <c r="R1537" i="3" l="1"/>
  <c r="T1537" i="3"/>
  <c r="S1537" i="3"/>
  <c r="N1540" i="3"/>
  <c r="O1539" i="3"/>
  <c r="K1539" i="3"/>
  <c r="M1539" i="3" s="1"/>
  <c r="L1538" i="3"/>
  <c r="Q1538" i="3"/>
  <c r="P1538" i="3"/>
  <c r="R1538" i="3" l="1"/>
  <c r="S1538" i="3"/>
  <c r="T1538" i="3"/>
  <c r="Q1539" i="3"/>
  <c r="P1539" i="3"/>
  <c r="L1539" i="3"/>
  <c r="K1540" i="3"/>
  <c r="M1540" i="3" s="1"/>
  <c r="N1541" i="3"/>
  <c r="O1540" i="3"/>
  <c r="R1539" i="3" l="1"/>
  <c r="T1539" i="3"/>
  <c r="S1539" i="3"/>
  <c r="P1540" i="3"/>
  <c r="Q1540" i="3"/>
  <c r="K1541" i="3"/>
  <c r="L1541" i="3" s="1"/>
  <c r="N1542" i="3"/>
  <c r="O1541" i="3"/>
  <c r="L1540" i="3"/>
  <c r="R1540" i="3" l="1"/>
  <c r="S1540" i="3"/>
  <c r="T1540" i="3"/>
  <c r="N1543" i="3"/>
  <c r="O1542" i="3"/>
  <c r="K1542" i="3"/>
  <c r="L1542" i="3" s="1"/>
  <c r="M1541" i="3"/>
  <c r="P1541" i="3"/>
  <c r="Q1541" i="3"/>
  <c r="R1541" i="3" l="1"/>
  <c r="T1541" i="3"/>
  <c r="S1541" i="3"/>
  <c r="K1543" i="3"/>
  <c r="L1543" i="3" s="1"/>
  <c r="M1542" i="3"/>
  <c r="Q1542" i="3"/>
  <c r="P1542" i="3"/>
  <c r="N1544" i="3"/>
  <c r="O1543" i="3"/>
  <c r="R1542" i="3" l="1"/>
  <c r="T1542" i="3"/>
  <c r="S1542" i="3"/>
  <c r="N1545" i="3"/>
  <c r="O1544" i="3"/>
  <c r="Q1543" i="3"/>
  <c r="P1543" i="3"/>
  <c r="M1543" i="3"/>
  <c r="K1544" i="3"/>
  <c r="M1544" i="3" s="1"/>
  <c r="R1543" i="3" l="1"/>
  <c r="T1543" i="3"/>
  <c r="S1543" i="3"/>
  <c r="K1545" i="3"/>
  <c r="L1545" i="3" s="1"/>
  <c r="L1544" i="3"/>
  <c r="P1544" i="3"/>
  <c r="Q1544" i="3"/>
  <c r="N1546" i="3"/>
  <c r="O1545" i="3"/>
  <c r="R1544" i="3" l="1"/>
  <c r="S1544" i="3"/>
  <c r="T1544" i="3"/>
  <c r="P1545" i="3"/>
  <c r="Q1545" i="3"/>
  <c r="M1545" i="3"/>
  <c r="N1547" i="3"/>
  <c r="O1546" i="3"/>
  <c r="K1546" i="3"/>
  <c r="M1546" i="3" s="1"/>
  <c r="R1545" i="3" l="1"/>
  <c r="S1545" i="3"/>
  <c r="T1545" i="3"/>
  <c r="L1546" i="3"/>
  <c r="N1548" i="3"/>
  <c r="O1547" i="3"/>
  <c r="K1547" i="3"/>
  <c r="L1547" i="3" s="1"/>
  <c r="Q1546" i="3"/>
  <c r="P1546" i="3"/>
  <c r="R1546" i="3" l="1"/>
  <c r="T1546" i="3"/>
  <c r="S1546" i="3"/>
  <c r="M1547" i="3"/>
  <c r="K1548" i="3"/>
  <c r="L1548" i="3" s="1"/>
  <c r="N1549" i="3"/>
  <c r="O1548" i="3"/>
  <c r="Q1547" i="3"/>
  <c r="P1547" i="3"/>
  <c r="R1547" i="3" l="1"/>
  <c r="T1547" i="3"/>
  <c r="S1547" i="3"/>
  <c r="M1548" i="3"/>
  <c r="K1549" i="3"/>
  <c r="M1549" i="3" s="1"/>
  <c r="P1548" i="3"/>
  <c r="Q1548" i="3"/>
  <c r="N1550" i="3"/>
  <c r="O1549" i="3"/>
  <c r="R1548" i="3" l="1"/>
  <c r="T1548" i="3"/>
  <c r="S1548" i="3"/>
  <c r="L1549" i="3"/>
  <c r="Q1549" i="3"/>
  <c r="P1549" i="3"/>
  <c r="N1551" i="3"/>
  <c r="O1550" i="3"/>
  <c r="K1550" i="3"/>
  <c r="M1550" i="3" s="1"/>
  <c r="R1549" i="3" l="1"/>
  <c r="S1549" i="3"/>
  <c r="T1549" i="3"/>
  <c r="N1552" i="3"/>
  <c r="O1551" i="3"/>
  <c r="K1551" i="3"/>
  <c r="M1551" i="3" s="1"/>
  <c r="L1550" i="3"/>
  <c r="Q1550" i="3"/>
  <c r="P1550" i="3"/>
  <c r="R1550" i="3" l="1"/>
  <c r="S1550" i="3"/>
  <c r="T1550" i="3"/>
  <c r="K1552" i="3"/>
  <c r="L1552" i="3" s="1"/>
  <c r="L1551" i="3"/>
  <c r="Q1551" i="3"/>
  <c r="P1551" i="3"/>
  <c r="N1553" i="3"/>
  <c r="O1552" i="3"/>
  <c r="R1551" i="3" l="1"/>
  <c r="T1551" i="3"/>
  <c r="S1551" i="3"/>
  <c r="N1554" i="3"/>
  <c r="O1553" i="3"/>
  <c r="P1552" i="3"/>
  <c r="Q1552" i="3"/>
  <c r="M1552" i="3"/>
  <c r="K1553" i="3"/>
  <c r="M1553" i="3" s="1"/>
  <c r="R1552" i="3" l="1"/>
  <c r="T1552" i="3"/>
  <c r="S1552" i="3"/>
  <c r="L1553" i="3"/>
  <c r="K1554" i="3"/>
  <c r="M1554" i="3" s="1"/>
  <c r="Q1553" i="3"/>
  <c r="P1553" i="3"/>
  <c r="N1555" i="3"/>
  <c r="O1554" i="3"/>
  <c r="R1553" i="3" l="1"/>
  <c r="T1553" i="3"/>
  <c r="S1553" i="3"/>
  <c r="Q1554" i="3"/>
  <c r="P1554" i="3"/>
  <c r="N1556" i="3"/>
  <c r="O1555" i="3"/>
  <c r="L1554" i="3"/>
  <c r="K1555" i="3"/>
  <c r="M1555" i="3" s="1"/>
  <c r="R1554" i="3" l="1"/>
  <c r="T1554" i="3"/>
  <c r="S1554" i="3"/>
  <c r="L1555" i="3"/>
  <c r="K1556" i="3"/>
  <c r="M1556" i="3" s="1"/>
  <c r="Q1555" i="3"/>
  <c r="P1555" i="3"/>
  <c r="N1557" i="3"/>
  <c r="O1556" i="3"/>
  <c r="R1555" i="3" l="1"/>
  <c r="T1555" i="3"/>
  <c r="S1555" i="3"/>
  <c r="N1558" i="3"/>
  <c r="O1557" i="3"/>
  <c r="K1557" i="3"/>
  <c r="M1557" i="3" s="1"/>
  <c r="L1556" i="3"/>
  <c r="P1556" i="3"/>
  <c r="Q1556" i="3"/>
  <c r="R1556" i="3" l="1"/>
  <c r="S1556" i="3"/>
  <c r="T1556" i="3"/>
  <c r="K1558" i="3"/>
  <c r="M1558" i="3" s="1"/>
  <c r="Q1557" i="3"/>
  <c r="P1557" i="3"/>
  <c r="L1557" i="3"/>
  <c r="N1559" i="3"/>
  <c r="O1558" i="3"/>
  <c r="R1557" i="3" l="1"/>
  <c r="T1557" i="3"/>
  <c r="S1557" i="3"/>
  <c r="Q1558" i="3"/>
  <c r="P1558" i="3"/>
  <c r="N1560" i="3"/>
  <c r="O1559" i="3"/>
  <c r="K1559" i="3"/>
  <c r="M1559" i="3" s="1"/>
  <c r="L1558" i="3"/>
  <c r="R1558" i="3" l="1"/>
  <c r="T1558" i="3"/>
  <c r="S1558" i="3"/>
  <c r="Q1559" i="3"/>
  <c r="P1559" i="3"/>
  <c r="K1560" i="3"/>
  <c r="M1560" i="3" s="1"/>
  <c r="N1561" i="3"/>
  <c r="O1560" i="3"/>
  <c r="L1559" i="3"/>
  <c r="R1559" i="3" l="1"/>
  <c r="T1559" i="3"/>
  <c r="S1559" i="3"/>
  <c r="P1560" i="3"/>
  <c r="Q1560" i="3"/>
  <c r="K1561" i="3"/>
  <c r="M1561" i="3" s="1"/>
  <c r="N1562" i="3"/>
  <c r="O1561" i="3"/>
  <c r="L1560" i="3"/>
  <c r="R1560" i="3" l="1"/>
  <c r="S1560" i="3"/>
  <c r="T1560" i="3"/>
  <c r="K1562" i="3"/>
  <c r="M1562" i="3" s="1"/>
  <c r="Q1561" i="3"/>
  <c r="P1561" i="3"/>
  <c r="N1563" i="3"/>
  <c r="O1562" i="3"/>
  <c r="L1561" i="3"/>
  <c r="R1561" i="3" l="1"/>
  <c r="S1561" i="3"/>
  <c r="T1561" i="3"/>
  <c r="K1563" i="3"/>
  <c r="M1563" i="3" s="1"/>
  <c r="L1562" i="3"/>
  <c r="Q1562" i="3"/>
  <c r="P1562" i="3"/>
  <c r="N1564" i="3"/>
  <c r="O1563" i="3"/>
  <c r="R1562" i="3" l="1"/>
  <c r="T1562" i="3"/>
  <c r="S1562" i="3"/>
  <c r="L1563" i="3"/>
  <c r="N1565" i="3"/>
  <c r="O1564" i="3"/>
  <c r="K1564" i="3"/>
  <c r="M1564" i="3" s="1"/>
  <c r="Q1563" i="3"/>
  <c r="P1563" i="3"/>
  <c r="R1563" i="3" l="1"/>
  <c r="T1563" i="3"/>
  <c r="S1563" i="3"/>
  <c r="L1564" i="3"/>
  <c r="P1564" i="3"/>
  <c r="Q1564" i="3"/>
  <c r="K1565" i="3"/>
  <c r="M1565" i="3" s="1"/>
  <c r="N1566" i="3"/>
  <c r="O1565" i="3"/>
  <c r="T1564" i="3" l="1"/>
  <c r="S1564" i="3"/>
  <c r="R1564" i="3"/>
  <c r="Q1565" i="3"/>
  <c r="P1565" i="3"/>
  <c r="K1566" i="3"/>
  <c r="M1566" i="3" s="1"/>
  <c r="L1565" i="3"/>
  <c r="N1567" i="3"/>
  <c r="O1566" i="3"/>
  <c r="T1565" i="3" l="1"/>
  <c r="S1565" i="3"/>
  <c r="R1565" i="3"/>
  <c r="Q1566" i="3"/>
  <c r="P1566" i="3"/>
  <c r="L1566" i="3"/>
  <c r="N1568" i="3"/>
  <c r="O1567" i="3"/>
  <c r="K1567" i="3"/>
  <c r="M1567" i="3" s="1"/>
  <c r="R1566" i="3" l="1"/>
  <c r="T1566" i="3"/>
  <c r="S1566" i="3"/>
  <c r="K1568" i="3"/>
  <c r="L1568" i="3" s="1"/>
  <c r="N1569" i="3"/>
  <c r="O1568" i="3"/>
  <c r="L1567" i="3"/>
  <c r="Q1567" i="3"/>
  <c r="P1567" i="3"/>
  <c r="R1567" i="3" l="1"/>
  <c r="T1567" i="3"/>
  <c r="S1567" i="3"/>
  <c r="M1568" i="3"/>
  <c r="P1568" i="3"/>
  <c r="Q1568" i="3"/>
  <c r="K1569" i="3"/>
  <c r="M1569" i="3" s="1"/>
  <c r="N1570" i="3"/>
  <c r="O1569" i="3"/>
  <c r="R1568" i="3" l="1"/>
  <c r="T1568" i="3"/>
  <c r="S1568" i="3"/>
  <c r="N1571" i="3"/>
  <c r="O1570" i="3"/>
  <c r="Q1569" i="3"/>
  <c r="P1569" i="3"/>
  <c r="K1570" i="3"/>
  <c r="M1570" i="3" s="1"/>
  <c r="L1569" i="3"/>
  <c r="R1569" i="3" l="1"/>
  <c r="T1569" i="3"/>
  <c r="S1569" i="3"/>
  <c r="K1571" i="3"/>
  <c r="L1571" i="3" s="1"/>
  <c r="L1570" i="3"/>
  <c r="Q1570" i="3"/>
  <c r="P1570" i="3"/>
  <c r="N1572" i="3"/>
  <c r="O1571" i="3"/>
  <c r="R1570" i="3" l="1"/>
  <c r="S1570" i="3"/>
  <c r="T1570" i="3"/>
  <c r="Q1571" i="3"/>
  <c r="P1571" i="3"/>
  <c r="M1571" i="3"/>
  <c r="N1573" i="3"/>
  <c r="O1572" i="3"/>
  <c r="K1572" i="3"/>
  <c r="M1572" i="3" s="1"/>
  <c r="R1571" i="3" l="1"/>
  <c r="T1571" i="3"/>
  <c r="S1571" i="3"/>
  <c r="N1574" i="3"/>
  <c r="O1573" i="3"/>
  <c r="K1573" i="3"/>
  <c r="M1573" i="3" s="1"/>
  <c r="L1572" i="3"/>
  <c r="P1572" i="3"/>
  <c r="Q1572" i="3"/>
  <c r="R1572" i="3" l="1"/>
  <c r="S1572" i="3"/>
  <c r="T1572" i="3"/>
  <c r="K1574" i="3"/>
  <c r="M1574" i="3" s="1"/>
  <c r="L1573" i="3"/>
  <c r="Q1573" i="3"/>
  <c r="P1573" i="3"/>
  <c r="N1575" i="3"/>
  <c r="O1574" i="3"/>
  <c r="R1573" i="3" l="1"/>
  <c r="T1573" i="3"/>
  <c r="S1573" i="3"/>
  <c r="Q1574" i="3"/>
  <c r="P1574" i="3"/>
  <c r="K1575" i="3"/>
  <c r="M1575" i="3" s="1"/>
  <c r="N1576" i="3"/>
  <c r="O1575" i="3"/>
  <c r="L1574" i="3"/>
  <c r="R1574" i="3" l="1"/>
  <c r="T1574" i="3"/>
  <c r="S1574" i="3"/>
  <c r="K1576" i="3"/>
  <c r="L1576" i="3" s="1"/>
  <c r="Q1575" i="3"/>
  <c r="P1575" i="3"/>
  <c r="L1575" i="3"/>
  <c r="N1577" i="3"/>
  <c r="O1576" i="3"/>
  <c r="R1575" i="3" l="1"/>
  <c r="T1575" i="3"/>
  <c r="S1575" i="3"/>
  <c r="M1576" i="3"/>
  <c r="K1577" i="3"/>
  <c r="L1577" i="3" s="1"/>
  <c r="N1578" i="3"/>
  <c r="O1577" i="3"/>
  <c r="P1576" i="3"/>
  <c r="Q1576" i="3"/>
  <c r="R1576" i="3" l="1"/>
  <c r="S1576" i="3"/>
  <c r="T1576" i="3"/>
  <c r="M1577" i="3"/>
  <c r="Q1577" i="3"/>
  <c r="P1577" i="3"/>
  <c r="N1579" i="3"/>
  <c r="O1578" i="3"/>
  <c r="K1578" i="3"/>
  <c r="M1578" i="3" s="1"/>
  <c r="R1577" i="3" l="1"/>
  <c r="S1577" i="3"/>
  <c r="T1577" i="3"/>
  <c r="K1579" i="3"/>
  <c r="M1579" i="3" s="1"/>
  <c r="N1580" i="3"/>
  <c r="O1579" i="3"/>
  <c r="L1578" i="3"/>
  <c r="Q1578" i="3"/>
  <c r="P1578" i="3"/>
  <c r="R1578" i="3" l="1"/>
  <c r="T1578" i="3"/>
  <c r="S1578" i="3"/>
  <c r="L1579" i="3"/>
  <c r="Q1579" i="3"/>
  <c r="P1579" i="3"/>
  <c r="K1580" i="3"/>
  <c r="M1580" i="3" s="1"/>
  <c r="O1580" i="3"/>
  <c r="N1581" i="3"/>
  <c r="R1579" i="3" l="1"/>
  <c r="T1579" i="3"/>
  <c r="S1579" i="3"/>
  <c r="P1580" i="3"/>
  <c r="Q1580" i="3"/>
  <c r="N1582" i="3"/>
  <c r="O1581" i="3"/>
  <c r="K1581" i="3"/>
  <c r="M1581" i="3" s="1"/>
  <c r="L1580" i="3"/>
  <c r="R1580" i="3" l="1"/>
  <c r="T1580" i="3"/>
  <c r="S1580" i="3"/>
  <c r="L1581" i="3"/>
  <c r="Q1581" i="3"/>
  <c r="P1581" i="3"/>
  <c r="O1582" i="3"/>
  <c r="N1583" i="3"/>
  <c r="K1582" i="3"/>
  <c r="M1582" i="3" s="1"/>
  <c r="R1581" i="3" l="1"/>
  <c r="S1581" i="3"/>
  <c r="T1581" i="3"/>
  <c r="L1582" i="3"/>
  <c r="P1582" i="3"/>
  <c r="Q1582" i="3"/>
  <c r="K1583" i="3"/>
  <c r="M1583" i="3" s="1"/>
  <c r="N1584" i="3"/>
  <c r="O1583" i="3"/>
  <c r="R1582" i="3" l="1"/>
  <c r="S1582" i="3"/>
  <c r="T1582" i="3"/>
  <c r="K1584" i="3"/>
  <c r="L1584" i="3" s="1"/>
  <c r="Q1583" i="3"/>
  <c r="P1583" i="3"/>
  <c r="L1583" i="3"/>
  <c r="N1585" i="3"/>
  <c r="O1584" i="3"/>
  <c r="R1583" i="3" l="1"/>
  <c r="T1583" i="3"/>
  <c r="S1583" i="3"/>
  <c r="P1584" i="3"/>
  <c r="Q1584" i="3"/>
  <c r="N1586" i="3"/>
  <c r="O1585" i="3"/>
  <c r="M1584" i="3"/>
  <c r="K1585" i="3"/>
  <c r="L1585" i="3" s="1"/>
  <c r="R1584" i="3" l="1"/>
  <c r="T1584" i="3"/>
  <c r="S1584" i="3"/>
  <c r="M1585" i="3"/>
  <c r="K1586" i="3"/>
  <c r="M1586" i="3" s="1"/>
  <c r="Q1585" i="3"/>
  <c r="P1585" i="3"/>
  <c r="N1587" i="3"/>
  <c r="O1586" i="3"/>
  <c r="R1585" i="3" l="1"/>
  <c r="T1585" i="3"/>
  <c r="S1585" i="3"/>
  <c r="N1588" i="3"/>
  <c r="O1587" i="3"/>
  <c r="L1586" i="3"/>
  <c r="Q1586" i="3"/>
  <c r="P1586" i="3"/>
  <c r="K1587" i="3"/>
  <c r="M1587" i="3" s="1"/>
  <c r="R1586" i="3" l="1"/>
  <c r="T1586" i="3"/>
  <c r="S1586" i="3"/>
  <c r="L1587" i="3"/>
  <c r="Q1587" i="3"/>
  <c r="P1587" i="3"/>
  <c r="N1589" i="3"/>
  <c r="O1588" i="3"/>
  <c r="K1588" i="3"/>
  <c r="M1588" i="3" s="1"/>
  <c r="R1587" i="3" l="1"/>
  <c r="T1587" i="3"/>
  <c r="S1587" i="3"/>
  <c r="N1590" i="3"/>
  <c r="O1589" i="3"/>
  <c r="L1588" i="3"/>
  <c r="P1588" i="3"/>
  <c r="Q1588" i="3"/>
  <c r="K1589" i="3"/>
  <c r="M1589" i="3" s="1"/>
  <c r="R1588" i="3" l="1"/>
  <c r="S1588" i="3"/>
  <c r="T1588" i="3"/>
  <c r="L1589" i="3"/>
  <c r="Q1589" i="3"/>
  <c r="P1589" i="3"/>
  <c r="K1590" i="3"/>
  <c r="M1590" i="3" s="1"/>
  <c r="N1591" i="3"/>
  <c r="O1590" i="3"/>
  <c r="R1589" i="3" l="1"/>
  <c r="T1589" i="3"/>
  <c r="S1589" i="3"/>
  <c r="K1591" i="3"/>
  <c r="M1591" i="3" s="1"/>
  <c r="Q1590" i="3"/>
  <c r="P1590" i="3"/>
  <c r="L1590" i="3"/>
  <c r="N1592" i="3"/>
  <c r="O1591" i="3"/>
  <c r="R1590" i="3" l="1"/>
  <c r="T1590" i="3"/>
  <c r="S1590" i="3"/>
  <c r="Q1591" i="3"/>
  <c r="P1591" i="3"/>
  <c r="N1593" i="3"/>
  <c r="O1592" i="3"/>
  <c r="K1592" i="3"/>
  <c r="M1592" i="3" s="1"/>
  <c r="L1591" i="3"/>
  <c r="R1591" i="3" l="1"/>
  <c r="T1591" i="3"/>
  <c r="S1591" i="3"/>
  <c r="N1594" i="3"/>
  <c r="O1593" i="3"/>
  <c r="K1593" i="3"/>
  <c r="M1593" i="3" s="1"/>
  <c r="L1592" i="3"/>
  <c r="P1592" i="3"/>
  <c r="Q1592" i="3"/>
  <c r="R1592" i="3" l="1"/>
  <c r="S1592" i="3"/>
  <c r="T1592" i="3"/>
  <c r="L1593" i="3"/>
  <c r="Q1593" i="3"/>
  <c r="P1593" i="3"/>
  <c r="N1595" i="3"/>
  <c r="O1594" i="3"/>
  <c r="K1594" i="3"/>
  <c r="M1594" i="3" s="1"/>
  <c r="R1593" i="3" l="1"/>
  <c r="S1593" i="3"/>
  <c r="T1593" i="3"/>
  <c r="N1596" i="3"/>
  <c r="O1595" i="3"/>
  <c r="K1595" i="3"/>
  <c r="M1595" i="3" s="1"/>
  <c r="L1594" i="3"/>
  <c r="Q1594" i="3"/>
  <c r="P1594" i="3"/>
  <c r="R1594" i="3" l="1"/>
  <c r="T1594" i="3"/>
  <c r="S1594" i="3"/>
  <c r="L1595" i="3"/>
  <c r="K1596" i="3"/>
  <c r="M1596" i="3" s="1"/>
  <c r="Q1595" i="3"/>
  <c r="P1595" i="3"/>
  <c r="N1597" i="3"/>
  <c r="O1596" i="3"/>
  <c r="R1595" i="3" l="1"/>
  <c r="T1595" i="3"/>
  <c r="S1595" i="3"/>
  <c r="K1597" i="3"/>
  <c r="L1597" i="3" s="1"/>
  <c r="Q1596" i="3"/>
  <c r="P1596" i="3"/>
  <c r="L1596" i="3"/>
  <c r="N1598" i="3"/>
  <c r="O1597" i="3"/>
  <c r="T1596" i="3" l="1"/>
  <c r="S1596" i="3"/>
  <c r="R1596" i="3"/>
  <c r="Q1597" i="3"/>
  <c r="P1597" i="3"/>
  <c r="N1599" i="3"/>
  <c r="O1598" i="3"/>
  <c r="M1597" i="3"/>
  <c r="K1598" i="3"/>
  <c r="M1598" i="3" s="1"/>
  <c r="R1597" i="3" l="1"/>
  <c r="T1597" i="3"/>
  <c r="S1597" i="3"/>
  <c r="L1598" i="3"/>
  <c r="Q1598" i="3"/>
  <c r="P1598" i="3"/>
  <c r="K1599" i="3"/>
  <c r="L1599" i="3" s="1"/>
  <c r="O1599" i="3"/>
  <c r="N1600" i="3"/>
  <c r="R1598" i="3" l="1"/>
  <c r="T1598" i="3"/>
  <c r="S1598" i="3"/>
  <c r="M1599" i="3"/>
  <c r="K1600" i="3"/>
  <c r="M1600" i="3" s="1"/>
  <c r="P1599" i="3"/>
  <c r="Q1599" i="3"/>
  <c r="N1601" i="3"/>
  <c r="O1600" i="3"/>
  <c r="R1599" i="3" l="1"/>
  <c r="T1599" i="3"/>
  <c r="S1599" i="3"/>
  <c r="K1601" i="3"/>
  <c r="M1601" i="3" s="1"/>
  <c r="Q1600" i="3"/>
  <c r="P1600" i="3"/>
  <c r="L1600" i="3"/>
  <c r="O1601" i="3"/>
  <c r="N1602" i="3"/>
  <c r="R1600" i="3" l="1"/>
  <c r="T1600" i="3"/>
  <c r="S1600" i="3"/>
  <c r="N1603" i="3"/>
  <c r="O1602" i="3"/>
  <c r="P1601" i="3"/>
  <c r="Q1601" i="3"/>
  <c r="L1601" i="3"/>
  <c r="K1602" i="3"/>
  <c r="M1602" i="3" s="1"/>
  <c r="R1601" i="3" l="1"/>
  <c r="T1601" i="3"/>
  <c r="S1601" i="3"/>
  <c r="L1602" i="3"/>
  <c r="Q1602" i="3"/>
  <c r="P1602" i="3"/>
  <c r="K1603" i="3"/>
  <c r="M1603" i="3" s="1"/>
  <c r="N1604" i="3"/>
  <c r="O1603" i="3"/>
  <c r="R1602" i="3" l="1"/>
  <c r="S1602" i="3"/>
  <c r="T1602" i="3"/>
  <c r="P1603" i="3"/>
  <c r="Q1603" i="3"/>
  <c r="K1604" i="3"/>
  <c r="L1604" i="3" s="1"/>
  <c r="N1605" i="3"/>
  <c r="O1604" i="3"/>
  <c r="L1603" i="3"/>
  <c r="R1603" i="3" l="1"/>
  <c r="T1603" i="3"/>
  <c r="S1603" i="3"/>
  <c r="O1605" i="3"/>
  <c r="N1606" i="3"/>
  <c r="K1605" i="3"/>
  <c r="L1605" i="3" s="1"/>
  <c r="M1604" i="3"/>
  <c r="Q1604" i="3"/>
  <c r="P1604" i="3"/>
  <c r="R1604" i="3" l="1"/>
  <c r="S1604" i="3"/>
  <c r="T1604" i="3"/>
  <c r="O1606" i="3"/>
  <c r="N1607" i="3"/>
  <c r="M1605" i="3"/>
  <c r="K1606" i="3"/>
  <c r="L1606" i="3" s="1"/>
  <c r="Q1605" i="3"/>
  <c r="P1605" i="3"/>
  <c r="R1605" i="3" l="1"/>
  <c r="T1605" i="3"/>
  <c r="S1605" i="3"/>
  <c r="M1606" i="3"/>
  <c r="N1608" i="3"/>
  <c r="O1607" i="3"/>
  <c r="K1607" i="3"/>
  <c r="M1607" i="3" s="1"/>
  <c r="Q1606" i="3"/>
  <c r="P1606" i="3"/>
  <c r="R1606" i="3" l="1"/>
  <c r="T1606" i="3"/>
  <c r="S1606" i="3"/>
  <c r="P1607" i="3"/>
  <c r="Q1607" i="3"/>
  <c r="K1608" i="3"/>
  <c r="L1608" i="3" s="1"/>
  <c r="L1607" i="3"/>
  <c r="N1609" i="3"/>
  <c r="O1608" i="3"/>
  <c r="R1607" i="3" l="1"/>
  <c r="T1607" i="3"/>
  <c r="S1607" i="3"/>
  <c r="M1608" i="3"/>
  <c r="P1608" i="3"/>
  <c r="Q1608" i="3"/>
  <c r="N1610" i="3"/>
  <c r="O1609" i="3"/>
  <c r="K1609" i="3"/>
  <c r="M1609" i="3" s="1"/>
  <c r="R1608" i="3" l="1"/>
  <c r="S1608" i="3"/>
  <c r="T1608" i="3"/>
  <c r="L1609" i="3"/>
  <c r="Q1609" i="3"/>
  <c r="P1609" i="3"/>
  <c r="O1610" i="3"/>
  <c r="N1611" i="3"/>
  <c r="K1610" i="3"/>
  <c r="L1610" i="3" s="1"/>
  <c r="R1609" i="3" l="1"/>
  <c r="S1609" i="3"/>
  <c r="T1609" i="3"/>
  <c r="M1610" i="3"/>
  <c r="N1612" i="3"/>
  <c r="O1611" i="3"/>
  <c r="P1610" i="3"/>
  <c r="Q1610" i="3"/>
  <c r="K1611" i="3"/>
  <c r="L1611" i="3" s="1"/>
  <c r="R1610" i="3" l="1"/>
  <c r="T1610" i="3"/>
  <c r="S1610" i="3"/>
  <c r="P1611" i="3"/>
  <c r="Q1611" i="3"/>
  <c r="K1612" i="3"/>
  <c r="L1612" i="3" s="1"/>
  <c r="N1613" i="3"/>
  <c r="O1612" i="3"/>
  <c r="M1611" i="3"/>
  <c r="R1611" i="3" l="1"/>
  <c r="T1611" i="3"/>
  <c r="S1611" i="3"/>
  <c r="Q1612" i="3"/>
  <c r="P1612" i="3"/>
  <c r="K1613" i="3"/>
  <c r="M1613" i="3" s="1"/>
  <c r="M1612" i="3"/>
  <c r="N1614" i="3"/>
  <c r="O1613" i="3"/>
  <c r="R1612" i="3" l="1"/>
  <c r="T1612" i="3"/>
  <c r="S1612" i="3"/>
  <c r="K1614" i="3"/>
  <c r="L1614" i="3" s="1"/>
  <c r="Q1613" i="3"/>
  <c r="P1613" i="3"/>
  <c r="L1613" i="3"/>
  <c r="O1614" i="3"/>
  <c r="N1615" i="3"/>
  <c r="R1613" i="3" l="1"/>
  <c r="S1613" i="3"/>
  <c r="T1613" i="3"/>
  <c r="N1616" i="3"/>
  <c r="O1615" i="3"/>
  <c r="P1614" i="3"/>
  <c r="Q1614" i="3"/>
  <c r="K1615" i="3"/>
  <c r="M1615" i="3" s="1"/>
  <c r="M1614" i="3"/>
  <c r="R1614" i="3" l="1"/>
  <c r="T1614" i="3"/>
  <c r="S1614" i="3"/>
  <c r="L1615" i="3"/>
  <c r="P1615" i="3"/>
  <c r="Q1615" i="3"/>
  <c r="K1616" i="3"/>
  <c r="M1616" i="3" s="1"/>
  <c r="N1617" i="3"/>
  <c r="O1616" i="3"/>
  <c r="R1615" i="3" l="1"/>
  <c r="T1615" i="3"/>
  <c r="S1615" i="3"/>
  <c r="P1616" i="3"/>
  <c r="Q1616" i="3"/>
  <c r="K1617" i="3"/>
  <c r="M1617" i="3" s="1"/>
  <c r="L1616" i="3"/>
  <c r="N1618" i="3"/>
  <c r="O1617" i="3"/>
  <c r="R1616" i="3" l="1"/>
  <c r="T1616" i="3"/>
  <c r="S1616" i="3"/>
  <c r="K1618" i="3"/>
  <c r="L1618" i="3" s="1"/>
  <c r="Q1617" i="3"/>
  <c r="P1617" i="3"/>
  <c r="L1617" i="3"/>
  <c r="O1618" i="3"/>
  <c r="N1619" i="3"/>
  <c r="R1617" i="3" l="1"/>
  <c r="T1617" i="3"/>
  <c r="S1617" i="3"/>
  <c r="P1618" i="3"/>
  <c r="Q1618" i="3"/>
  <c r="K1619" i="3"/>
  <c r="L1619" i="3" s="1"/>
  <c r="M1618" i="3"/>
  <c r="N1620" i="3"/>
  <c r="O1619" i="3"/>
  <c r="R1618" i="3" l="1"/>
  <c r="T1618" i="3"/>
  <c r="S1618" i="3"/>
  <c r="N1621" i="3"/>
  <c r="O1620" i="3"/>
  <c r="K1620" i="3"/>
  <c r="L1620" i="3" s="1"/>
  <c r="M1619" i="3"/>
  <c r="P1619" i="3"/>
  <c r="Q1619" i="3"/>
  <c r="R1619" i="3" l="1"/>
  <c r="T1619" i="3"/>
  <c r="S1619" i="3"/>
  <c r="M1620" i="3"/>
  <c r="N1622" i="3"/>
  <c r="O1621" i="3"/>
  <c r="K1621" i="3"/>
  <c r="M1621" i="3" s="1"/>
  <c r="Q1620" i="3"/>
  <c r="P1620" i="3"/>
  <c r="R1620" i="3" l="1"/>
  <c r="S1620" i="3"/>
  <c r="T1620" i="3"/>
  <c r="L1621" i="3"/>
  <c r="Q1621" i="3"/>
  <c r="P1621" i="3"/>
  <c r="K1622" i="3"/>
  <c r="L1622" i="3" s="1"/>
  <c r="O1622" i="3"/>
  <c r="N1623" i="3"/>
  <c r="T1621" i="3" l="1"/>
  <c r="R1621" i="3"/>
  <c r="S1621" i="3"/>
  <c r="N1624" i="3"/>
  <c r="O1623" i="3"/>
  <c r="M1622" i="3"/>
  <c r="P1622" i="3"/>
  <c r="Q1622" i="3"/>
  <c r="K1623" i="3"/>
  <c r="M1623" i="3" s="1"/>
  <c r="T1622" i="3" l="1"/>
  <c r="R1622" i="3"/>
  <c r="S1622" i="3"/>
  <c r="L1623" i="3"/>
  <c r="P1623" i="3"/>
  <c r="Q1623" i="3"/>
  <c r="K1624" i="3"/>
  <c r="M1624" i="3" s="1"/>
  <c r="N1625" i="3"/>
  <c r="O1624" i="3"/>
  <c r="R1623" i="3" l="1"/>
  <c r="T1623" i="3"/>
  <c r="S1623" i="3"/>
  <c r="N1626" i="3"/>
  <c r="O1625" i="3"/>
  <c r="P1624" i="3"/>
  <c r="Q1624" i="3"/>
  <c r="K1625" i="3"/>
  <c r="M1625" i="3" s="1"/>
  <c r="L1624" i="3"/>
  <c r="R1624" i="3" l="1"/>
  <c r="S1624" i="3"/>
  <c r="T1624" i="3"/>
  <c r="K1626" i="3"/>
  <c r="M1626" i="3" s="1"/>
  <c r="Q1625" i="3"/>
  <c r="P1625" i="3"/>
  <c r="L1625" i="3"/>
  <c r="O1626" i="3"/>
  <c r="N1627" i="3"/>
  <c r="R1625" i="3" l="1"/>
  <c r="S1625" i="3"/>
  <c r="T1625" i="3"/>
  <c r="N1628" i="3"/>
  <c r="O1627" i="3"/>
  <c r="L1626" i="3"/>
  <c r="P1626" i="3"/>
  <c r="Q1626" i="3"/>
  <c r="K1627" i="3"/>
  <c r="L1627" i="3" s="1"/>
  <c r="R1626" i="3" l="1"/>
  <c r="T1626" i="3"/>
  <c r="S1626" i="3"/>
  <c r="M1627" i="3"/>
  <c r="P1627" i="3"/>
  <c r="Q1627" i="3"/>
  <c r="K1628" i="3"/>
  <c r="L1628" i="3" s="1"/>
  <c r="N1629" i="3"/>
  <c r="O1628" i="3"/>
  <c r="R1627" i="3" l="1"/>
  <c r="T1627" i="3"/>
  <c r="S1627" i="3"/>
  <c r="Q1628" i="3"/>
  <c r="P1628" i="3"/>
  <c r="K1629" i="3"/>
  <c r="M1629" i="3" s="1"/>
  <c r="N1630" i="3"/>
  <c r="O1629" i="3"/>
  <c r="M1628" i="3"/>
  <c r="R1628" i="3" l="1"/>
  <c r="T1628" i="3"/>
  <c r="S1628" i="3"/>
  <c r="Q1629" i="3"/>
  <c r="P1629" i="3"/>
  <c r="L1629" i="3"/>
  <c r="N1631" i="3"/>
  <c r="O1630" i="3"/>
  <c r="K1630" i="3"/>
  <c r="M1630" i="3" s="1"/>
  <c r="R1629" i="3" l="1"/>
  <c r="T1629" i="3"/>
  <c r="S1629" i="3"/>
  <c r="N1632" i="3"/>
  <c r="O1631" i="3"/>
  <c r="K1631" i="3"/>
  <c r="M1631" i="3" s="1"/>
  <c r="L1630" i="3"/>
  <c r="P1630" i="3"/>
  <c r="Q1630" i="3"/>
  <c r="R1630" i="3" l="1"/>
  <c r="T1630" i="3"/>
  <c r="S1630" i="3"/>
  <c r="K1632" i="3"/>
  <c r="M1632" i="3" s="1"/>
  <c r="L1631" i="3"/>
  <c r="Q1631" i="3"/>
  <c r="P1631" i="3"/>
  <c r="N1633" i="3"/>
  <c r="O1632" i="3"/>
  <c r="R1631" i="3" l="1"/>
  <c r="T1631" i="3"/>
  <c r="S1631" i="3"/>
  <c r="K1633" i="3"/>
  <c r="M1633" i="3" s="1"/>
  <c r="L1632" i="3"/>
  <c r="Q1632" i="3"/>
  <c r="P1632" i="3"/>
  <c r="N1634" i="3"/>
  <c r="O1633" i="3"/>
  <c r="R1632" i="3" l="1"/>
  <c r="T1632" i="3"/>
  <c r="S1632" i="3"/>
  <c r="K1634" i="3"/>
  <c r="L1634" i="3" s="1"/>
  <c r="Q1633" i="3"/>
  <c r="P1633" i="3"/>
  <c r="N1635" i="3"/>
  <c r="O1634" i="3"/>
  <c r="L1633" i="3"/>
  <c r="R1633" i="3" l="1"/>
  <c r="T1633" i="3"/>
  <c r="S1633" i="3"/>
  <c r="P1634" i="3"/>
  <c r="Q1634" i="3"/>
  <c r="M1634" i="3"/>
  <c r="K1635" i="3"/>
  <c r="M1635" i="3" s="1"/>
  <c r="N1636" i="3"/>
  <c r="O1635" i="3"/>
  <c r="R1634" i="3" l="1"/>
  <c r="T1634" i="3"/>
  <c r="S1634" i="3"/>
  <c r="Q1635" i="3"/>
  <c r="P1635" i="3"/>
  <c r="N1637" i="3"/>
  <c r="O1636" i="3"/>
  <c r="K1636" i="3"/>
  <c r="M1636" i="3" s="1"/>
  <c r="L1635" i="3"/>
  <c r="R1635" i="3" l="1"/>
  <c r="T1635" i="3"/>
  <c r="S1635" i="3"/>
  <c r="Q1636" i="3"/>
  <c r="P1636" i="3"/>
  <c r="K1637" i="3"/>
  <c r="M1637" i="3" s="1"/>
  <c r="N1638" i="3"/>
  <c r="O1637" i="3"/>
  <c r="L1636" i="3"/>
  <c r="R1636" i="3" l="1"/>
  <c r="S1636" i="3"/>
  <c r="T1636" i="3"/>
  <c r="Q1637" i="3"/>
  <c r="P1637" i="3"/>
  <c r="L1637" i="3"/>
  <c r="N1639" i="3"/>
  <c r="O1638" i="3"/>
  <c r="K1638" i="3"/>
  <c r="M1638" i="3" s="1"/>
  <c r="R1637" i="3" l="1"/>
  <c r="T1637" i="3"/>
  <c r="S1637" i="3"/>
  <c r="N1640" i="3"/>
  <c r="O1639" i="3"/>
  <c r="K1639" i="3"/>
  <c r="M1639" i="3" s="1"/>
  <c r="L1638" i="3"/>
  <c r="P1638" i="3"/>
  <c r="Q1638" i="3"/>
  <c r="R1638" i="3" l="1"/>
  <c r="T1638" i="3"/>
  <c r="S1638" i="3"/>
  <c r="K1640" i="3"/>
  <c r="M1640" i="3" s="1"/>
  <c r="Q1639" i="3"/>
  <c r="P1639" i="3"/>
  <c r="L1639" i="3"/>
  <c r="N1641" i="3"/>
  <c r="O1640" i="3"/>
  <c r="R1639" i="3" l="1"/>
  <c r="T1639" i="3"/>
  <c r="S1639" i="3"/>
  <c r="Q1640" i="3"/>
  <c r="P1640" i="3"/>
  <c r="N1642" i="3"/>
  <c r="O1641" i="3"/>
  <c r="K1641" i="3"/>
  <c r="M1641" i="3" s="1"/>
  <c r="L1640" i="3"/>
  <c r="R1640" i="3" l="1"/>
  <c r="S1640" i="3"/>
  <c r="T1640" i="3"/>
  <c r="Q1641" i="3"/>
  <c r="P1641" i="3"/>
  <c r="K1642" i="3"/>
  <c r="M1642" i="3" s="1"/>
  <c r="N1643" i="3"/>
  <c r="O1642" i="3"/>
  <c r="L1641" i="3"/>
  <c r="R1641" i="3" l="1"/>
  <c r="S1641" i="3"/>
  <c r="T1641" i="3"/>
  <c r="K1643" i="3"/>
  <c r="L1643" i="3" s="1"/>
  <c r="N1644" i="3"/>
  <c r="O1643" i="3"/>
  <c r="L1642" i="3"/>
  <c r="P1642" i="3"/>
  <c r="Q1642" i="3"/>
  <c r="T1642" i="3" l="1"/>
  <c r="R1642" i="3"/>
  <c r="S1642" i="3"/>
  <c r="M1643" i="3"/>
  <c r="Q1643" i="3"/>
  <c r="P1643" i="3"/>
  <c r="N1645" i="3"/>
  <c r="O1644" i="3"/>
  <c r="K1644" i="3"/>
  <c r="M1644" i="3" s="1"/>
  <c r="R1643" i="3" l="1"/>
  <c r="T1643" i="3"/>
  <c r="S1643" i="3"/>
  <c r="N1646" i="3"/>
  <c r="O1645" i="3"/>
  <c r="Q1644" i="3"/>
  <c r="P1644" i="3"/>
  <c r="K1645" i="3"/>
  <c r="M1645" i="3" s="1"/>
  <c r="L1644" i="3"/>
  <c r="T1644" i="3" l="1"/>
  <c r="S1644" i="3"/>
  <c r="R1644" i="3"/>
  <c r="K1646" i="3"/>
  <c r="L1646" i="3" s="1"/>
  <c r="L1645" i="3"/>
  <c r="Q1645" i="3"/>
  <c r="P1645" i="3"/>
  <c r="N1647" i="3"/>
  <c r="O1646" i="3"/>
  <c r="R1645" i="3" l="1"/>
  <c r="S1645" i="3"/>
  <c r="T1645" i="3"/>
  <c r="P1646" i="3"/>
  <c r="Q1646" i="3"/>
  <c r="M1646" i="3"/>
  <c r="N1648" i="3"/>
  <c r="O1647" i="3"/>
  <c r="K1647" i="3"/>
  <c r="L1647" i="3" s="1"/>
  <c r="R1646" i="3" l="1"/>
  <c r="S1646" i="3"/>
  <c r="T1646" i="3"/>
  <c r="M1647" i="3"/>
  <c r="N1649" i="3"/>
  <c r="O1648" i="3"/>
  <c r="K1648" i="3"/>
  <c r="M1648" i="3" s="1"/>
  <c r="Q1647" i="3"/>
  <c r="P1647" i="3"/>
  <c r="R1647" i="3" l="1"/>
  <c r="T1647" i="3"/>
  <c r="S1647" i="3"/>
  <c r="L1648" i="3"/>
  <c r="Q1648" i="3"/>
  <c r="P1648" i="3"/>
  <c r="N1650" i="3"/>
  <c r="O1649" i="3"/>
  <c r="K1649" i="3"/>
  <c r="M1649" i="3" s="1"/>
  <c r="R1648" i="3" l="1"/>
  <c r="T1648" i="3"/>
  <c r="S1648" i="3"/>
  <c r="K1650" i="3"/>
  <c r="L1650" i="3" s="1"/>
  <c r="Q1649" i="3"/>
  <c r="P1649" i="3"/>
  <c r="N1651" i="3"/>
  <c r="O1650" i="3"/>
  <c r="L1649" i="3"/>
  <c r="R1649" i="3" l="1"/>
  <c r="T1649" i="3"/>
  <c r="S1649" i="3"/>
  <c r="N1652" i="3"/>
  <c r="O1651" i="3"/>
  <c r="M1650" i="3"/>
  <c r="K1651" i="3"/>
  <c r="M1651" i="3" s="1"/>
  <c r="P1650" i="3"/>
  <c r="Q1650" i="3"/>
  <c r="R1650" i="3" l="1"/>
  <c r="T1650" i="3"/>
  <c r="S1650" i="3"/>
  <c r="L1651" i="3"/>
  <c r="K1652" i="3"/>
  <c r="M1652" i="3" s="1"/>
  <c r="Q1651" i="3"/>
  <c r="P1651" i="3"/>
  <c r="O1652" i="3"/>
  <c r="N1653" i="3"/>
  <c r="R1651" i="3" l="1"/>
  <c r="T1651" i="3"/>
  <c r="S1651" i="3"/>
  <c r="Q1652" i="3"/>
  <c r="P1652" i="3"/>
  <c r="L1652" i="3"/>
  <c r="O1653" i="3"/>
  <c r="N1654" i="3"/>
  <c r="K1653" i="3"/>
  <c r="L1653" i="3" s="1"/>
  <c r="R1652" i="3" l="1"/>
  <c r="S1652" i="3"/>
  <c r="T1652" i="3"/>
  <c r="M1653" i="3"/>
  <c r="N1655" i="3"/>
  <c r="O1654" i="3"/>
  <c r="Q1653" i="3"/>
  <c r="P1653" i="3"/>
  <c r="K1654" i="3"/>
  <c r="L1654" i="3" s="1"/>
  <c r="R1653" i="3" l="1"/>
  <c r="T1653" i="3"/>
  <c r="S1653" i="3"/>
  <c r="M1654" i="3"/>
  <c r="K1655" i="3"/>
  <c r="M1655" i="3" s="1"/>
  <c r="P1654" i="3"/>
  <c r="Q1654" i="3"/>
  <c r="N1656" i="3"/>
  <c r="O1655" i="3"/>
  <c r="R1654" i="3" l="1"/>
  <c r="T1654" i="3"/>
  <c r="S1654" i="3"/>
  <c r="P1655" i="3"/>
  <c r="Q1655" i="3"/>
  <c r="L1655" i="3"/>
  <c r="N1657" i="3"/>
  <c r="O1656" i="3"/>
  <c r="K1656" i="3"/>
  <c r="L1656" i="3" s="1"/>
  <c r="R1655" i="3" l="1"/>
  <c r="T1655" i="3"/>
  <c r="S1655" i="3"/>
  <c r="M1656" i="3"/>
  <c r="O1657" i="3"/>
  <c r="N1658" i="3"/>
  <c r="K1657" i="3"/>
  <c r="L1657" i="3" s="1"/>
  <c r="Q1656" i="3"/>
  <c r="P1656" i="3"/>
  <c r="R1656" i="3" l="1"/>
  <c r="S1656" i="3"/>
  <c r="T1656" i="3"/>
  <c r="N1659" i="3"/>
  <c r="O1658" i="3"/>
  <c r="M1657" i="3"/>
  <c r="K1658" i="3"/>
  <c r="M1658" i="3" s="1"/>
  <c r="Q1657" i="3"/>
  <c r="P1657" i="3"/>
  <c r="R1657" i="3" l="1"/>
  <c r="S1657" i="3"/>
  <c r="T1657" i="3"/>
  <c r="N1660" i="3"/>
  <c r="O1659" i="3"/>
  <c r="K1659" i="3"/>
  <c r="L1659" i="3" s="1"/>
  <c r="L1658" i="3"/>
  <c r="P1658" i="3"/>
  <c r="Q1658" i="3"/>
  <c r="R1658" i="3" l="1"/>
  <c r="T1658" i="3"/>
  <c r="S1658" i="3"/>
  <c r="K1660" i="3"/>
  <c r="M1660" i="3" s="1"/>
  <c r="M1659" i="3"/>
  <c r="P1659" i="3"/>
  <c r="Q1659" i="3"/>
  <c r="N1661" i="3"/>
  <c r="O1660" i="3"/>
  <c r="R1659" i="3" l="1"/>
  <c r="T1659" i="3"/>
  <c r="S1659" i="3"/>
  <c r="Q1660" i="3"/>
  <c r="P1660" i="3"/>
  <c r="L1660" i="3"/>
  <c r="N1662" i="3"/>
  <c r="O1661" i="3"/>
  <c r="K1661" i="3"/>
  <c r="L1661" i="3" s="1"/>
  <c r="R1660" i="3" l="1"/>
  <c r="T1660" i="3"/>
  <c r="S1660" i="3"/>
  <c r="K1662" i="3"/>
  <c r="L1662" i="3" s="1"/>
  <c r="M1661" i="3"/>
  <c r="N1663" i="3"/>
  <c r="O1662" i="3"/>
  <c r="Q1661" i="3"/>
  <c r="P1661" i="3"/>
  <c r="R1661" i="3" l="1"/>
  <c r="T1661" i="3"/>
  <c r="S1661" i="3"/>
  <c r="M1662" i="3"/>
  <c r="P1662" i="3"/>
  <c r="Q1662" i="3"/>
  <c r="N1664" i="3"/>
  <c r="O1663" i="3"/>
  <c r="K1663" i="3"/>
  <c r="L1663" i="3" s="1"/>
  <c r="R1662" i="3" l="1"/>
  <c r="T1662" i="3"/>
  <c r="S1662" i="3"/>
  <c r="K1664" i="3"/>
  <c r="M1664" i="3" s="1"/>
  <c r="M1663" i="3"/>
  <c r="P1663" i="3"/>
  <c r="Q1663" i="3"/>
  <c r="N1665" i="3"/>
  <c r="O1664" i="3"/>
  <c r="R1663" i="3" l="1"/>
  <c r="T1663" i="3"/>
  <c r="S1663" i="3"/>
  <c r="N1666" i="3"/>
  <c r="O1665" i="3"/>
  <c r="K1665" i="3"/>
  <c r="M1665" i="3" s="1"/>
  <c r="L1664" i="3"/>
  <c r="Q1664" i="3"/>
  <c r="P1664" i="3"/>
  <c r="T1664" i="3" l="1"/>
  <c r="S1664" i="3"/>
  <c r="R1664" i="3"/>
  <c r="K1666" i="3"/>
  <c r="L1666" i="3" s="1"/>
  <c r="L1665" i="3"/>
  <c r="Q1665" i="3"/>
  <c r="P1665" i="3"/>
  <c r="N1667" i="3"/>
  <c r="O1666" i="3"/>
  <c r="T1665" i="3" l="1"/>
  <c r="S1665" i="3"/>
  <c r="R1665" i="3"/>
  <c r="P1666" i="3"/>
  <c r="Q1666" i="3"/>
  <c r="M1666" i="3"/>
  <c r="K1667" i="3"/>
  <c r="M1667" i="3" s="1"/>
  <c r="N1668" i="3"/>
  <c r="O1667" i="3"/>
  <c r="R1666" i="3" l="1"/>
  <c r="S1666" i="3"/>
  <c r="T1666" i="3"/>
  <c r="Q1667" i="3"/>
  <c r="P1667" i="3"/>
  <c r="N1669" i="3"/>
  <c r="O1668" i="3"/>
  <c r="K1668" i="3"/>
  <c r="M1668" i="3" s="1"/>
  <c r="L1667" i="3"/>
  <c r="R1667" i="3" l="1"/>
  <c r="T1667" i="3"/>
  <c r="S1667" i="3"/>
  <c r="Q1668" i="3"/>
  <c r="P1668" i="3"/>
  <c r="K1669" i="3"/>
  <c r="M1669" i="3" s="1"/>
  <c r="N1670" i="3"/>
  <c r="O1669" i="3"/>
  <c r="L1668" i="3"/>
  <c r="R1668" i="3" l="1"/>
  <c r="S1668" i="3"/>
  <c r="T1668" i="3"/>
  <c r="K1670" i="3"/>
  <c r="L1670" i="3" s="1"/>
  <c r="Q1669" i="3"/>
  <c r="P1669" i="3"/>
  <c r="L1669" i="3"/>
  <c r="N1671" i="3"/>
  <c r="O1670" i="3"/>
  <c r="R1669" i="3" l="1"/>
  <c r="T1669" i="3"/>
  <c r="S1669" i="3"/>
  <c r="N1672" i="3"/>
  <c r="O1671" i="3"/>
  <c r="K1671" i="3"/>
  <c r="M1671" i="3" s="1"/>
  <c r="M1670" i="3"/>
  <c r="P1670" i="3"/>
  <c r="Q1670" i="3"/>
  <c r="R1670" i="3" l="1"/>
  <c r="T1670" i="3"/>
  <c r="S1670" i="3"/>
  <c r="K1672" i="3"/>
  <c r="M1672" i="3" s="1"/>
  <c r="Q1671" i="3"/>
  <c r="P1671" i="3"/>
  <c r="L1671" i="3"/>
  <c r="N1673" i="3"/>
  <c r="O1672" i="3"/>
  <c r="R1671" i="3" l="1"/>
  <c r="T1671" i="3"/>
  <c r="S1671" i="3"/>
  <c r="N1674" i="3"/>
  <c r="O1673" i="3"/>
  <c r="K1673" i="3"/>
  <c r="M1673" i="3" s="1"/>
  <c r="L1672" i="3"/>
  <c r="Q1672" i="3"/>
  <c r="P1672" i="3"/>
  <c r="R1672" i="3" l="1"/>
  <c r="S1672" i="3"/>
  <c r="T1672" i="3"/>
  <c r="L1673" i="3"/>
  <c r="Q1673" i="3"/>
  <c r="P1673" i="3"/>
  <c r="K1674" i="3"/>
  <c r="M1674" i="3" s="1"/>
  <c r="N1675" i="3"/>
  <c r="O1674" i="3"/>
  <c r="R1673" i="3" l="1"/>
  <c r="S1673" i="3"/>
  <c r="T1673" i="3"/>
  <c r="P1674" i="3"/>
  <c r="Q1674" i="3"/>
  <c r="K1675" i="3"/>
  <c r="M1675" i="3" s="1"/>
  <c r="N1676" i="3"/>
  <c r="O1675" i="3"/>
  <c r="L1674" i="3"/>
  <c r="R1674" i="3" l="1"/>
  <c r="T1674" i="3"/>
  <c r="S1674" i="3"/>
  <c r="N1677" i="3"/>
  <c r="O1676" i="3"/>
  <c r="K1676" i="3"/>
  <c r="M1676" i="3" s="1"/>
  <c r="Q1675" i="3"/>
  <c r="P1675" i="3"/>
  <c r="L1675" i="3"/>
  <c r="R1675" i="3" l="1"/>
  <c r="T1675" i="3"/>
  <c r="S1675" i="3"/>
  <c r="L1676" i="3"/>
  <c r="Q1676" i="3"/>
  <c r="P1676" i="3"/>
  <c r="K1677" i="3"/>
  <c r="M1677" i="3" s="1"/>
  <c r="N1678" i="3"/>
  <c r="O1677" i="3"/>
  <c r="R1676" i="3" l="1"/>
  <c r="T1676" i="3"/>
  <c r="S1676" i="3"/>
  <c r="Q1677" i="3"/>
  <c r="P1677" i="3"/>
  <c r="L1677" i="3"/>
  <c r="N1679" i="3"/>
  <c r="O1678" i="3"/>
  <c r="K1678" i="3"/>
  <c r="M1678" i="3" s="1"/>
  <c r="R1677" i="3" l="1"/>
  <c r="S1677" i="3"/>
  <c r="T1677" i="3"/>
  <c r="K1679" i="3"/>
  <c r="M1679" i="3" s="1"/>
  <c r="N1680" i="3"/>
  <c r="O1679" i="3"/>
  <c r="L1678" i="3"/>
  <c r="P1678" i="3"/>
  <c r="Q1678" i="3"/>
  <c r="R1678" i="3" l="1"/>
  <c r="T1678" i="3"/>
  <c r="S1678" i="3"/>
  <c r="L1679" i="3"/>
  <c r="Q1679" i="3"/>
  <c r="P1679" i="3"/>
  <c r="N1681" i="3"/>
  <c r="O1680" i="3"/>
  <c r="K1680" i="3"/>
  <c r="M1680" i="3" s="1"/>
  <c r="R1679" i="3" l="1"/>
  <c r="T1679" i="3"/>
  <c r="S1679" i="3"/>
  <c r="Q1680" i="3"/>
  <c r="P1680" i="3"/>
  <c r="K1681" i="3"/>
  <c r="M1681" i="3" s="1"/>
  <c r="N1682" i="3"/>
  <c r="O1681" i="3"/>
  <c r="L1680" i="3"/>
  <c r="R1680" i="3" l="1"/>
  <c r="T1680" i="3"/>
  <c r="S1680" i="3"/>
  <c r="Q1681" i="3"/>
  <c r="P1681" i="3"/>
  <c r="L1681" i="3"/>
  <c r="N1683" i="3"/>
  <c r="O1682" i="3"/>
  <c r="K1682" i="3"/>
  <c r="M1682" i="3" s="1"/>
  <c r="R1681" i="3" l="1"/>
  <c r="T1681" i="3"/>
  <c r="S1681" i="3"/>
  <c r="K1683" i="3"/>
  <c r="M1683" i="3" s="1"/>
  <c r="L1682" i="3"/>
  <c r="N1684" i="3"/>
  <c r="O1683" i="3"/>
  <c r="P1682" i="3"/>
  <c r="Q1682" i="3"/>
  <c r="R1682" i="3" l="1"/>
  <c r="T1682" i="3"/>
  <c r="S1682" i="3"/>
  <c r="L1683" i="3"/>
  <c r="N1685" i="3"/>
  <c r="O1684" i="3"/>
  <c r="Q1683" i="3"/>
  <c r="P1683" i="3"/>
  <c r="K1684" i="3"/>
  <c r="M1684" i="3" s="1"/>
  <c r="R1683" i="3" l="1"/>
  <c r="T1683" i="3"/>
  <c r="S1683" i="3"/>
  <c r="K1685" i="3"/>
  <c r="L1685" i="3" s="1"/>
  <c r="Q1684" i="3"/>
  <c r="P1684" i="3"/>
  <c r="L1684" i="3"/>
  <c r="N1686" i="3"/>
  <c r="O1685" i="3"/>
  <c r="R1684" i="3" l="1"/>
  <c r="S1684" i="3"/>
  <c r="T1684" i="3"/>
  <c r="Q1685" i="3"/>
  <c r="P1685" i="3"/>
  <c r="M1685" i="3"/>
  <c r="N1687" i="3"/>
  <c r="O1686" i="3"/>
  <c r="K1686" i="3"/>
  <c r="L1686" i="3" s="1"/>
  <c r="T1685" i="3" l="1"/>
  <c r="R1685" i="3"/>
  <c r="S1685" i="3"/>
  <c r="M1686" i="3"/>
  <c r="P1686" i="3"/>
  <c r="Q1686" i="3"/>
  <c r="N1688" i="3"/>
  <c r="O1687" i="3"/>
  <c r="K1687" i="3"/>
  <c r="L1687" i="3" s="1"/>
  <c r="T1686" i="3" l="1"/>
  <c r="R1686" i="3"/>
  <c r="S1686" i="3"/>
  <c r="M1687" i="3"/>
  <c r="N1689" i="3"/>
  <c r="O1688" i="3"/>
  <c r="K1688" i="3"/>
  <c r="L1688" i="3" s="1"/>
  <c r="Q1687" i="3"/>
  <c r="P1687" i="3"/>
  <c r="R1687" i="3" l="1"/>
  <c r="T1687" i="3"/>
  <c r="S1687" i="3"/>
  <c r="M1688" i="3"/>
  <c r="Q1688" i="3"/>
  <c r="P1688" i="3"/>
  <c r="K1689" i="3"/>
  <c r="M1689" i="3" s="1"/>
  <c r="N1690" i="3"/>
  <c r="O1689" i="3"/>
  <c r="R1688" i="3" l="1"/>
  <c r="S1688" i="3"/>
  <c r="T1688" i="3"/>
  <c r="Q1689" i="3"/>
  <c r="P1689" i="3"/>
  <c r="L1689" i="3"/>
  <c r="N1691" i="3"/>
  <c r="O1690" i="3"/>
  <c r="K1690" i="3"/>
  <c r="M1690" i="3" s="1"/>
  <c r="R1689" i="3" l="1"/>
  <c r="S1689" i="3"/>
  <c r="T1689" i="3"/>
  <c r="N1692" i="3"/>
  <c r="O1691" i="3"/>
  <c r="K1691" i="3"/>
  <c r="M1691" i="3" s="1"/>
  <c r="L1690" i="3"/>
  <c r="P1690" i="3"/>
  <c r="Q1690" i="3"/>
  <c r="R1690" i="3" l="1"/>
  <c r="T1690" i="3"/>
  <c r="S1690" i="3"/>
  <c r="Q1691" i="3"/>
  <c r="P1691" i="3"/>
  <c r="K1692" i="3"/>
  <c r="M1692" i="3" s="1"/>
  <c r="L1691" i="3"/>
  <c r="N1693" i="3"/>
  <c r="O1692" i="3"/>
  <c r="R1691" i="3" l="1"/>
  <c r="T1691" i="3"/>
  <c r="S1691" i="3"/>
  <c r="Q1692" i="3"/>
  <c r="P1692" i="3"/>
  <c r="L1692" i="3"/>
  <c r="N1694" i="3"/>
  <c r="O1693" i="3"/>
  <c r="K1693" i="3"/>
  <c r="M1693" i="3" s="1"/>
  <c r="R1692" i="3" l="1"/>
  <c r="T1692" i="3"/>
  <c r="S1692" i="3"/>
  <c r="Q1693" i="3"/>
  <c r="P1693" i="3"/>
  <c r="K1694" i="3"/>
  <c r="M1694" i="3" s="1"/>
  <c r="N1695" i="3"/>
  <c r="O1694" i="3"/>
  <c r="L1693" i="3"/>
  <c r="R1693" i="3" l="1"/>
  <c r="T1693" i="3"/>
  <c r="S1693" i="3"/>
  <c r="P1694" i="3"/>
  <c r="Q1694" i="3"/>
  <c r="K1695" i="3"/>
  <c r="M1695" i="3" s="1"/>
  <c r="N1696" i="3"/>
  <c r="O1695" i="3"/>
  <c r="L1694" i="3"/>
  <c r="R1694" i="3" l="1"/>
  <c r="T1694" i="3"/>
  <c r="S1694" i="3"/>
  <c r="N1697" i="3"/>
  <c r="O1696" i="3"/>
  <c r="K1696" i="3"/>
  <c r="M1696" i="3" s="1"/>
  <c r="Q1695" i="3"/>
  <c r="P1695" i="3"/>
  <c r="L1695" i="3"/>
  <c r="R1695" i="3" l="1"/>
  <c r="T1695" i="3"/>
  <c r="S1695" i="3"/>
  <c r="L1696" i="3"/>
  <c r="Q1696" i="3"/>
  <c r="P1696" i="3"/>
  <c r="K1697" i="3"/>
  <c r="M1697" i="3" s="1"/>
  <c r="N1698" i="3"/>
  <c r="O1697" i="3"/>
  <c r="R1696" i="3" l="1"/>
  <c r="T1696" i="3"/>
  <c r="S1696" i="3"/>
  <c r="Q1697" i="3"/>
  <c r="P1697" i="3"/>
  <c r="L1697" i="3"/>
  <c r="N1699" i="3"/>
  <c r="O1698" i="3"/>
  <c r="K1698" i="3"/>
  <c r="M1698" i="3" s="1"/>
  <c r="R1697" i="3" l="1"/>
  <c r="T1697" i="3"/>
  <c r="S1697" i="3"/>
  <c r="N1700" i="3"/>
  <c r="O1699" i="3"/>
  <c r="K1699" i="3"/>
  <c r="M1699" i="3" s="1"/>
  <c r="L1698" i="3"/>
  <c r="P1698" i="3"/>
  <c r="Q1698" i="3"/>
  <c r="R1698" i="3" l="1"/>
  <c r="T1698" i="3"/>
  <c r="S1698" i="3"/>
  <c r="K1700" i="3"/>
  <c r="M1700" i="3" s="1"/>
  <c r="L1699" i="3"/>
  <c r="Q1699" i="3"/>
  <c r="P1699" i="3"/>
  <c r="N1701" i="3"/>
  <c r="O1700" i="3"/>
  <c r="R1699" i="3" l="1"/>
  <c r="T1699" i="3"/>
  <c r="S1699" i="3"/>
  <c r="Q1700" i="3"/>
  <c r="P1700" i="3"/>
  <c r="N1702" i="3"/>
  <c r="O1701" i="3"/>
  <c r="K1701" i="3"/>
  <c r="M1701" i="3" s="1"/>
  <c r="L1700" i="3"/>
  <c r="R1700" i="3" l="1"/>
  <c r="S1700" i="3"/>
  <c r="T1700" i="3"/>
  <c r="Q1701" i="3"/>
  <c r="P1701" i="3"/>
  <c r="K1702" i="3"/>
  <c r="L1702" i="3" s="1"/>
  <c r="N1703" i="3"/>
  <c r="O1702" i="3"/>
  <c r="L1701" i="3"/>
  <c r="R1701" i="3" l="1"/>
  <c r="T1701" i="3"/>
  <c r="S1701" i="3"/>
  <c r="K1703" i="3"/>
  <c r="M1703" i="3" s="1"/>
  <c r="M1702" i="3"/>
  <c r="P1702" i="3"/>
  <c r="Q1702" i="3"/>
  <c r="N1704" i="3"/>
  <c r="O1703" i="3"/>
  <c r="R1702" i="3" l="1"/>
  <c r="T1702" i="3"/>
  <c r="S1702" i="3"/>
  <c r="N1705" i="3"/>
  <c r="O1704" i="3"/>
  <c r="L1703" i="3"/>
  <c r="Q1703" i="3"/>
  <c r="P1703" i="3"/>
  <c r="K1704" i="3"/>
  <c r="M1704" i="3" s="1"/>
  <c r="R1703" i="3" l="1"/>
  <c r="T1703" i="3"/>
  <c r="S1703" i="3"/>
  <c r="K1705" i="3"/>
  <c r="L1705" i="3" s="1"/>
  <c r="L1704" i="3"/>
  <c r="Q1704" i="3"/>
  <c r="P1704" i="3"/>
  <c r="N1706" i="3"/>
  <c r="O1705" i="3"/>
  <c r="R1704" i="3" l="1"/>
  <c r="S1704" i="3"/>
  <c r="T1704" i="3"/>
  <c r="Q1705" i="3"/>
  <c r="P1705" i="3"/>
  <c r="M1705" i="3"/>
  <c r="N1707" i="3"/>
  <c r="O1706" i="3"/>
  <c r="K1706" i="3"/>
  <c r="M1706" i="3" s="1"/>
  <c r="R1705" i="3" l="1"/>
  <c r="S1705" i="3"/>
  <c r="T1705" i="3"/>
  <c r="N1708" i="3"/>
  <c r="O1707" i="3"/>
  <c r="K1707" i="3"/>
  <c r="M1707" i="3" s="1"/>
  <c r="L1706" i="3"/>
  <c r="P1706" i="3"/>
  <c r="Q1706" i="3"/>
  <c r="T1706" i="3" l="1"/>
  <c r="R1706" i="3"/>
  <c r="S1706" i="3"/>
  <c r="K1708" i="3"/>
  <c r="M1708" i="3" s="1"/>
  <c r="L1707" i="3"/>
  <c r="Q1707" i="3"/>
  <c r="P1707" i="3"/>
  <c r="N1709" i="3"/>
  <c r="O1708" i="3"/>
  <c r="R1707" i="3" l="1"/>
  <c r="T1707" i="3"/>
  <c r="S1707" i="3"/>
  <c r="N1710" i="3"/>
  <c r="O1709" i="3"/>
  <c r="K1709" i="3"/>
  <c r="M1709" i="3" s="1"/>
  <c r="Q1708" i="3"/>
  <c r="P1708" i="3"/>
  <c r="L1708" i="3"/>
  <c r="T1708" i="3" l="1"/>
  <c r="S1708" i="3"/>
  <c r="R1708" i="3"/>
  <c r="Q1709" i="3"/>
  <c r="P1709" i="3"/>
  <c r="L1709" i="3"/>
  <c r="K1710" i="3"/>
  <c r="M1710" i="3" s="1"/>
  <c r="N1711" i="3"/>
  <c r="O1710" i="3"/>
  <c r="R1709" i="3" l="1"/>
  <c r="S1709" i="3"/>
  <c r="T1709" i="3"/>
  <c r="P1710" i="3"/>
  <c r="Q1710" i="3"/>
  <c r="K1711" i="3"/>
  <c r="M1711" i="3" s="1"/>
  <c r="N1712" i="3"/>
  <c r="O1711" i="3"/>
  <c r="L1710" i="3"/>
  <c r="R1710" i="3" l="1"/>
  <c r="S1710" i="3"/>
  <c r="T1710" i="3"/>
  <c r="Q1711" i="3"/>
  <c r="P1711" i="3"/>
  <c r="N1713" i="3"/>
  <c r="O1712" i="3"/>
  <c r="K1712" i="3"/>
  <c r="M1712" i="3" s="1"/>
  <c r="L1711" i="3"/>
  <c r="R1711" i="3" l="1"/>
  <c r="T1711" i="3"/>
  <c r="S1711" i="3"/>
  <c r="Q1712" i="3"/>
  <c r="P1712" i="3"/>
  <c r="K1713" i="3"/>
  <c r="M1713" i="3" s="1"/>
  <c r="N1714" i="3"/>
  <c r="O1713" i="3"/>
  <c r="L1712" i="3"/>
  <c r="R1712" i="3" l="1"/>
  <c r="T1712" i="3"/>
  <c r="S1712" i="3"/>
  <c r="Q1713" i="3"/>
  <c r="P1713" i="3"/>
  <c r="L1713" i="3"/>
  <c r="N1715" i="3"/>
  <c r="O1714" i="3"/>
  <c r="K1714" i="3"/>
  <c r="M1714" i="3" s="1"/>
  <c r="R1713" i="3" l="1"/>
  <c r="T1713" i="3"/>
  <c r="S1713" i="3"/>
  <c r="O1715" i="3"/>
  <c r="N1716" i="3"/>
  <c r="K1715" i="3"/>
  <c r="M1715" i="3" s="1"/>
  <c r="L1714" i="3"/>
  <c r="P1714" i="3"/>
  <c r="Q1714" i="3"/>
  <c r="R1714" i="3" l="1"/>
  <c r="T1714" i="3"/>
  <c r="S1714" i="3"/>
  <c r="K1716" i="3"/>
  <c r="M1716" i="3" s="1"/>
  <c r="L1715" i="3"/>
  <c r="N1717" i="3"/>
  <c r="O1716" i="3"/>
  <c r="Q1715" i="3"/>
  <c r="P1715" i="3"/>
  <c r="R1715" i="3" l="1"/>
  <c r="T1715" i="3"/>
  <c r="S1715" i="3"/>
  <c r="L1716" i="3"/>
  <c r="K1717" i="3"/>
  <c r="L1717" i="3" s="1"/>
  <c r="Q1716" i="3"/>
  <c r="P1716" i="3"/>
  <c r="N1718" i="3"/>
  <c r="O1717" i="3"/>
  <c r="R1716" i="3" l="1"/>
  <c r="S1716" i="3"/>
  <c r="T1716" i="3"/>
  <c r="P1717" i="3"/>
  <c r="Q1717" i="3"/>
  <c r="M1717" i="3"/>
  <c r="N1719" i="3"/>
  <c r="O1718" i="3"/>
  <c r="K1718" i="3"/>
  <c r="L1718" i="3" s="1"/>
  <c r="R1717" i="3" l="1"/>
  <c r="T1717" i="3"/>
  <c r="S1717" i="3"/>
  <c r="M1718" i="3"/>
  <c r="N1720" i="3"/>
  <c r="O1719" i="3"/>
  <c r="K1719" i="3"/>
  <c r="L1719" i="3" s="1"/>
  <c r="Q1718" i="3"/>
  <c r="P1718" i="3"/>
  <c r="R1718" i="3" l="1"/>
  <c r="T1718" i="3"/>
  <c r="S1718" i="3"/>
  <c r="M1719" i="3"/>
  <c r="Q1719" i="3"/>
  <c r="P1719" i="3"/>
  <c r="K1720" i="3"/>
  <c r="L1720" i="3" s="1"/>
  <c r="N1721" i="3"/>
  <c r="O1720" i="3"/>
  <c r="R1719" i="3" l="1"/>
  <c r="T1719" i="3"/>
  <c r="S1719" i="3"/>
  <c r="M1720" i="3"/>
  <c r="N1722" i="3"/>
  <c r="O1721" i="3"/>
  <c r="K1721" i="3"/>
  <c r="M1721" i="3" s="1"/>
  <c r="Q1720" i="3"/>
  <c r="P1720" i="3"/>
  <c r="R1720" i="3" l="1"/>
  <c r="S1720" i="3"/>
  <c r="T1720" i="3"/>
  <c r="K1722" i="3"/>
  <c r="L1722" i="3" s="1"/>
  <c r="L1721" i="3"/>
  <c r="Q1721" i="3"/>
  <c r="P1721" i="3"/>
  <c r="N1723" i="3"/>
  <c r="O1722" i="3"/>
  <c r="R1721" i="3" l="1"/>
  <c r="S1721" i="3"/>
  <c r="T1721" i="3"/>
  <c r="P1722" i="3"/>
  <c r="Q1722" i="3"/>
  <c r="M1722" i="3"/>
  <c r="K1723" i="3"/>
  <c r="M1723" i="3" s="1"/>
  <c r="N1724" i="3"/>
  <c r="O1723" i="3"/>
  <c r="R1722" i="3" l="1"/>
  <c r="T1722" i="3"/>
  <c r="S1722" i="3"/>
  <c r="N1725" i="3"/>
  <c r="O1724" i="3"/>
  <c r="K1724" i="3"/>
  <c r="M1724" i="3" s="1"/>
  <c r="L1723" i="3"/>
  <c r="Q1723" i="3"/>
  <c r="P1723" i="3"/>
  <c r="R1723" i="3" l="1"/>
  <c r="T1723" i="3"/>
  <c r="S1723" i="3"/>
  <c r="L1724" i="3"/>
  <c r="Q1724" i="3"/>
  <c r="P1724" i="3"/>
  <c r="K1725" i="3"/>
  <c r="M1725" i="3" s="1"/>
  <c r="N1726" i="3"/>
  <c r="O1725" i="3"/>
  <c r="R1724" i="3" l="1"/>
  <c r="T1724" i="3"/>
  <c r="S1724" i="3"/>
  <c r="K1726" i="3"/>
  <c r="L1726" i="3" s="1"/>
  <c r="Q1725" i="3"/>
  <c r="P1725" i="3"/>
  <c r="L1725" i="3"/>
  <c r="N1727" i="3"/>
  <c r="O1726" i="3"/>
  <c r="R1725" i="3" l="1"/>
  <c r="T1725" i="3"/>
  <c r="S1725" i="3"/>
  <c r="N1728" i="3"/>
  <c r="O1727" i="3"/>
  <c r="M1726" i="3"/>
  <c r="K1727" i="3"/>
  <c r="M1727" i="3" s="1"/>
  <c r="P1726" i="3"/>
  <c r="Q1726" i="3"/>
  <c r="R1726" i="3" l="1"/>
  <c r="T1726" i="3"/>
  <c r="S1726" i="3"/>
  <c r="K1728" i="3"/>
  <c r="L1728" i="3" s="1"/>
  <c r="L1727" i="3"/>
  <c r="Q1727" i="3"/>
  <c r="P1727" i="3"/>
  <c r="N1729" i="3"/>
  <c r="O1728" i="3"/>
  <c r="R1727" i="3" l="1"/>
  <c r="T1727" i="3"/>
  <c r="S1727" i="3"/>
  <c r="Q1728" i="3"/>
  <c r="P1728" i="3"/>
  <c r="M1728" i="3"/>
  <c r="N1730" i="3"/>
  <c r="O1729" i="3"/>
  <c r="K1729" i="3"/>
  <c r="L1729" i="3" s="1"/>
  <c r="T1728" i="3" l="1"/>
  <c r="S1728" i="3"/>
  <c r="R1728" i="3"/>
  <c r="M1729" i="3"/>
  <c r="Q1729" i="3"/>
  <c r="P1729" i="3"/>
  <c r="K1730" i="3"/>
  <c r="M1730" i="3" s="1"/>
  <c r="N1731" i="3"/>
  <c r="O1730" i="3"/>
  <c r="T1729" i="3" l="1"/>
  <c r="R1729" i="3"/>
  <c r="S1729" i="3"/>
  <c r="N1732" i="3"/>
  <c r="O1731" i="3"/>
  <c r="L1730" i="3"/>
  <c r="P1730" i="3"/>
  <c r="Q1730" i="3"/>
  <c r="K1731" i="3"/>
  <c r="M1731" i="3" s="1"/>
  <c r="R1730" i="3" l="1"/>
  <c r="T1730" i="3"/>
  <c r="S1730" i="3"/>
  <c r="K1732" i="3"/>
  <c r="M1732" i="3" s="1"/>
  <c r="N1733" i="3"/>
  <c r="O1732" i="3"/>
  <c r="L1731" i="3"/>
  <c r="Q1731" i="3"/>
  <c r="P1731" i="3"/>
  <c r="R1731" i="3" l="1"/>
  <c r="T1731" i="3"/>
  <c r="S1731" i="3"/>
  <c r="K1733" i="3"/>
  <c r="M1733" i="3" s="1"/>
  <c r="L1732" i="3"/>
  <c r="Q1732" i="3"/>
  <c r="P1732" i="3"/>
  <c r="N1734" i="3"/>
  <c r="O1733" i="3"/>
  <c r="R1732" i="3" l="1"/>
  <c r="S1732" i="3"/>
  <c r="T1732" i="3"/>
  <c r="K1734" i="3"/>
  <c r="L1734" i="3" s="1"/>
  <c r="Q1733" i="3"/>
  <c r="P1733" i="3"/>
  <c r="L1733" i="3"/>
  <c r="N1735" i="3"/>
  <c r="O1734" i="3"/>
  <c r="R1733" i="3" l="1"/>
  <c r="T1733" i="3"/>
  <c r="S1733" i="3"/>
  <c r="N1736" i="3"/>
  <c r="O1735" i="3"/>
  <c r="M1734" i="3"/>
  <c r="K1735" i="3"/>
  <c r="M1735" i="3" s="1"/>
  <c r="P1734" i="3"/>
  <c r="Q1734" i="3"/>
  <c r="R1734" i="3" l="1"/>
  <c r="T1734" i="3"/>
  <c r="S1734" i="3"/>
  <c r="K1736" i="3"/>
  <c r="M1736" i="3" s="1"/>
  <c r="L1735" i="3"/>
  <c r="Q1735" i="3"/>
  <c r="P1735" i="3"/>
  <c r="N1737" i="3"/>
  <c r="O1736" i="3"/>
  <c r="R1735" i="3" l="1"/>
  <c r="T1735" i="3"/>
  <c r="S1735" i="3"/>
  <c r="Q1736" i="3"/>
  <c r="P1736" i="3"/>
  <c r="N1738" i="3"/>
  <c r="O1737" i="3"/>
  <c r="K1737" i="3"/>
  <c r="M1737" i="3" s="1"/>
  <c r="L1736" i="3"/>
  <c r="R1736" i="3" l="1"/>
  <c r="S1736" i="3"/>
  <c r="T1736" i="3"/>
  <c r="Q1737" i="3"/>
  <c r="P1737" i="3"/>
  <c r="N1739" i="3"/>
  <c r="O1738" i="3"/>
  <c r="K1738" i="3"/>
  <c r="L1738" i="3" s="1"/>
  <c r="L1737" i="3"/>
  <c r="R1737" i="3" l="1"/>
  <c r="T1737" i="3"/>
  <c r="S1737" i="3"/>
  <c r="M1738" i="3"/>
  <c r="P1738" i="3"/>
  <c r="Q1738" i="3"/>
  <c r="N1740" i="3"/>
  <c r="O1739" i="3"/>
  <c r="K1739" i="3"/>
  <c r="L1739" i="3" s="1"/>
  <c r="R1738" i="3" l="1"/>
  <c r="T1738" i="3"/>
  <c r="S1738" i="3"/>
  <c r="M1739" i="3"/>
  <c r="N1741" i="3"/>
  <c r="O1740" i="3"/>
  <c r="K1740" i="3"/>
  <c r="M1740" i="3" s="1"/>
  <c r="Q1739" i="3"/>
  <c r="P1739" i="3"/>
  <c r="R1739" i="3" l="1"/>
  <c r="T1739" i="3"/>
  <c r="S1739" i="3"/>
  <c r="K1741" i="3"/>
  <c r="M1741" i="3" s="1"/>
  <c r="L1740" i="3"/>
  <c r="Q1740" i="3"/>
  <c r="P1740" i="3"/>
  <c r="N1742" i="3"/>
  <c r="O1741" i="3"/>
  <c r="R1740" i="3" l="1"/>
  <c r="T1740" i="3"/>
  <c r="S1740" i="3"/>
  <c r="Q1741" i="3"/>
  <c r="P1741" i="3"/>
  <c r="N1743" i="3"/>
  <c r="O1742" i="3"/>
  <c r="K1742" i="3"/>
  <c r="L1742" i="3" s="1"/>
  <c r="L1741" i="3"/>
  <c r="R1741" i="3" l="1"/>
  <c r="S1741" i="3"/>
  <c r="T1741" i="3"/>
  <c r="M1742" i="3"/>
  <c r="P1742" i="3"/>
  <c r="Q1742" i="3"/>
  <c r="N1744" i="3"/>
  <c r="O1743" i="3"/>
  <c r="K1743" i="3"/>
  <c r="M1743" i="3" s="1"/>
  <c r="R1742" i="3" l="1"/>
  <c r="T1742" i="3"/>
  <c r="S1742" i="3"/>
  <c r="K1744" i="3"/>
  <c r="M1744" i="3" s="1"/>
  <c r="L1743" i="3"/>
  <c r="N1745" i="3"/>
  <c r="O1744" i="3"/>
  <c r="Q1743" i="3"/>
  <c r="P1743" i="3"/>
  <c r="R1743" i="3" l="1"/>
  <c r="T1743" i="3"/>
  <c r="S1743" i="3"/>
  <c r="K1745" i="3"/>
  <c r="M1745" i="3" s="1"/>
  <c r="L1744" i="3"/>
  <c r="Q1744" i="3"/>
  <c r="P1744" i="3"/>
  <c r="N1746" i="3"/>
  <c r="O1746" i="3" s="1"/>
  <c r="O1745" i="3"/>
  <c r="R1744" i="3" l="1"/>
  <c r="T1744" i="3"/>
  <c r="S1744" i="3"/>
  <c r="K1746" i="3"/>
  <c r="L1746" i="3" s="1"/>
  <c r="L1745" i="3"/>
  <c r="Q1745" i="3"/>
  <c r="P1745" i="3"/>
  <c r="P1746" i="3"/>
  <c r="V8" i="3" s="1"/>
  <c r="Q1746" i="3"/>
  <c r="R1745" i="3" l="1"/>
  <c r="T1745" i="3"/>
  <c r="S1745" i="3"/>
  <c r="R1746" i="3"/>
  <c r="T1746" i="3"/>
  <c r="S1746" i="3"/>
  <c r="V31" i="3"/>
  <c r="V33" i="3" s="1"/>
  <c r="V34" i="3" s="1"/>
  <c r="V29" i="3"/>
  <c r="R4" i="3" s="1"/>
  <c r="V32" i="3"/>
  <c r="M1746" i="3"/>
  <c r="V36" i="3" l="1"/>
  <c r="R8" i="3"/>
  <c r="R12" i="3"/>
  <c r="R16" i="3"/>
  <c r="R20" i="3"/>
  <c r="R24" i="3"/>
  <c r="R28" i="3"/>
  <c r="R32" i="3"/>
  <c r="R36" i="3"/>
  <c r="R40" i="3"/>
  <c r="R44" i="3"/>
  <c r="R48" i="3"/>
  <c r="R52" i="3"/>
  <c r="R56" i="3"/>
  <c r="R9" i="3"/>
  <c r="R13" i="3"/>
  <c r="R17" i="3"/>
  <c r="R21" i="3"/>
  <c r="R25" i="3"/>
  <c r="R29" i="3"/>
  <c r="R33" i="3"/>
  <c r="R37" i="3"/>
  <c r="R41" i="3"/>
  <c r="R45" i="3"/>
  <c r="R49" i="3"/>
  <c r="R53" i="3"/>
  <c r="R57" i="3"/>
  <c r="R6" i="3"/>
  <c r="R14" i="3"/>
  <c r="R18" i="3"/>
  <c r="R22" i="3"/>
  <c r="R26" i="3"/>
  <c r="R30" i="3"/>
  <c r="R38" i="3"/>
  <c r="R46" i="3"/>
  <c r="R54" i="3"/>
  <c r="R7" i="3"/>
  <c r="R11" i="3"/>
  <c r="R15" i="3"/>
  <c r="R19" i="3"/>
  <c r="R23" i="3"/>
  <c r="R27" i="3"/>
  <c r="R31" i="3"/>
  <c r="R35" i="3"/>
  <c r="R39" i="3"/>
  <c r="R43" i="3"/>
  <c r="R47" i="3"/>
  <c r="R51" i="3"/>
  <c r="R55" i="3"/>
  <c r="R59" i="3"/>
  <c r="R5" i="3"/>
  <c r="R10" i="3"/>
  <c r="R34" i="3"/>
  <c r="R42" i="3"/>
  <c r="R50" i="3"/>
  <c r="R58" i="3"/>
  <c r="V30" i="3"/>
  <c r="V24" i="3" s="1"/>
  <c r="G12" i="4" l="1"/>
  <c r="X32" i="3"/>
  <c r="G41" i="4" s="1"/>
  <c r="V37" i="3"/>
  <c r="V17" i="3"/>
  <c r="V23" i="3"/>
  <c r="V18" i="3"/>
  <c r="S6" i="3"/>
  <c r="S10" i="3"/>
  <c r="S14" i="3"/>
  <c r="S18" i="3"/>
  <c r="S22" i="3"/>
  <c r="S26" i="3"/>
  <c r="S30" i="3"/>
  <c r="S34" i="3"/>
  <c r="S38" i="3"/>
  <c r="S42" i="3"/>
  <c r="S46" i="3"/>
  <c r="S50" i="3"/>
  <c r="S54" i="3"/>
  <c r="S58" i="3"/>
  <c r="S11" i="3"/>
  <c r="S19" i="3"/>
  <c r="S31" i="3"/>
  <c r="S39" i="3"/>
  <c r="S47" i="3"/>
  <c r="S55" i="3"/>
  <c r="S8" i="3"/>
  <c r="S5" i="3"/>
  <c r="S9" i="3"/>
  <c r="S13" i="3"/>
  <c r="S17" i="3"/>
  <c r="S21" i="3"/>
  <c r="S25" i="3"/>
  <c r="S29" i="3"/>
  <c r="S33" i="3"/>
  <c r="S37" i="3"/>
  <c r="S41" i="3"/>
  <c r="S45" i="3"/>
  <c r="S49" i="3"/>
  <c r="S53" i="3"/>
  <c r="S57" i="3"/>
  <c r="S7" i="3"/>
  <c r="S15" i="3"/>
  <c r="S23" i="3"/>
  <c r="S27" i="3"/>
  <c r="S35" i="3"/>
  <c r="S43" i="3"/>
  <c r="S51" i="3"/>
  <c r="S59" i="3"/>
  <c r="S4" i="3"/>
  <c r="S12" i="3"/>
  <c r="S20" i="3"/>
  <c r="S36" i="3"/>
  <c r="S52" i="3"/>
  <c r="S28" i="3"/>
  <c r="S16" i="3"/>
  <c r="S48" i="3"/>
  <c r="S24" i="3"/>
  <c r="S40" i="3"/>
  <c r="S56" i="3"/>
  <c r="S44" i="3"/>
  <c r="S32" i="3"/>
  <c r="T59" i="3"/>
  <c r="T27" i="3"/>
  <c r="T54" i="3"/>
  <c r="T18" i="3"/>
  <c r="T52" i="3"/>
  <c r="T36" i="3"/>
  <c r="T20" i="3"/>
  <c r="T47" i="3"/>
  <c r="T15" i="3"/>
  <c r="T50" i="3"/>
  <c r="T22" i="3"/>
  <c r="T57" i="3"/>
  <c r="T41" i="3"/>
  <c r="T25" i="3"/>
  <c r="T9" i="3"/>
  <c r="T51" i="3"/>
  <c r="T19" i="3"/>
  <c r="T46" i="3"/>
  <c r="T10" i="3"/>
  <c r="T48" i="3"/>
  <c r="T32" i="3"/>
  <c r="T16" i="3"/>
  <c r="T39" i="3"/>
  <c r="T7" i="3"/>
  <c r="T42" i="3"/>
  <c r="T14" i="3"/>
  <c r="T53" i="3"/>
  <c r="T37" i="3"/>
  <c r="T21" i="3"/>
  <c r="T5" i="3"/>
  <c r="T43" i="3"/>
  <c r="T11" i="3"/>
  <c r="T38" i="3"/>
  <c r="T44" i="3"/>
  <c r="T28" i="3"/>
  <c r="T12" i="3"/>
  <c r="T31" i="3"/>
  <c r="T34" i="3"/>
  <c r="T6" i="3"/>
  <c r="T49" i="3"/>
  <c r="T33" i="3"/>
  <c r="T17" i="3"/>
  <c r="T4" i="3"/>
  <c r="T35" i="3"/>
  <c r="T30" i="3"/>
  <c r="T56" i="3"/>
  <c r="T40" i="3"/>
  <c r="T24" i="3"/>
  <c r="T8" i="3"/>
  <c r="T55" i="3"/>
  <c r="T23" i="3"/>
  <c r="T58" i="3"/>
  <c r="T26" i="3"/>
  <c r="T45" i="3"/>
  <c r="T29" i="3"/>
  <c r="T13" i="3"/>
</calcChain>
</file>

<file path=xl/sharedStrings.xml><?xml version="1.0" encoding="utf-8"?>
<sst xmlns="http://schemas.openxmlformats.org/spreadsheetml/2006/main" count="218" uniqueCount="161">
  <si>
    <t>Leader</t>
  </si>
  <si>
    <t>Measurement</t>
  </si>
  <si>
    <t>0</t>
  </si>
  <si>
    <t>1</t>
  </si>
  <si>
    <t>0:00:00</t>
  </si>
  <si>
    <t>4 pi (Tdiff/Q)</t>
  </si>
  <si>
    <t>Calculations for fitting interval with ln(time_step)</t>
  </si>
  <si>
    <t>ln(t)</t>
  </si>
  <si>
    <t>index</t>
  </si>
  <si>
    <t>ln(t) found</t>
  </si>
  <si>
    <t>b</t>
  </si>
  <si>
    <t>m</t>
  </si>
  <si>
    <t>average base temperature</t>
  </si>
  <si>
    <r>
      <t>[</t>
    </r>
    <r>
      <rPr>
        <vertAlign val="superscript"/>
        <sz val="10"/>
        <rFont val="Verdana"/>
        <family val="2"/>
      </rPr>
      <t>o</t>
    </r>
    <r>
      <rPr>
        <sz val="10"/>
        <rFont val="Verdana"/>
        <family val="2"/>
      </rPr>
      <t>C]</t>
    </r>
  </si>
  <si>
    <t>heating power Q</t>
  </si>
  <si>
    <t>[W/m]</t>
  </si>
  <si>
    <t>max base temperature change</t>
  </si>
  <si>
    <t>sample temperature rise</t>
  </si>
  <si>
    <t>[s]</t>
  </si>
  <si>
    <t>heat time</t>
  </si>
  <si>
    <t>raw data time step</t>
  </si>
  <si>
    <t>total temperature fluctuation in time proceeding heating</t>
  </si>
  <si>
    <r>
      <t>[</t>
    </r>
    <r>
      <rPr>
        <vertAlign val="superscript"/>
        <sz val="10"/>
        <rFont val="Verdana"/>
        <family val="2"/>
      </rPr>
      <t>o</t>
    </r>
    <r>
      <rPr>
        <sz val="10"/>
        <rFont val="Verdana"/>
        <family val="2"/>
      </rPr>
      <t>C/min]</t>
    </r>
  </si>
  <si>
    <t>start interval</t>
  </si>
  <si>
    <t>end interval</t>
  </si>
  <si>
    <t>length of time interval</t>
  </si>
  <si>
    <t>total T rise in interval</t>
  </si>
  <si>
    <t>fitting</t>
  </si>
  <si>
    <t>ln(t_begin)</t>
  </si>
  <si>
    <t>ln(t_end)</t>
  </si>
  <si>
    <t>ln(time step)</t>
  </si>
  <si>
    <t>index begin fit</t>
  </si>
  <si>
    <t>index end fit</t>
  </si>
  <si>
    <t>ln(t start for fit)</t>
  </si>
  <si>
    <t>ln(t end for fit)</t>
  </si>
  <si>
    <t>fit plot start</t>
  </si>
  <si>
    <t>fit plot end</t>
  </si>
  <si>
    <t>ln(t range indicator start)</t>
  </si>
  <si>
    <t>ln(t range indicator end)</t>
  </si>
  <si>
    <t>range indicator start</t>
  </si>
  <si>
    <t>range indicator end</t>
  </si>
  <si>
    <t>number of points used for fit</t>
  </si>
  <si>
    <t>lambda</t>
  </si>
  <si>
    <t>std lambda</t>
  </si>
  <si>
    <t>ln(time)</t>
  </si>
  <si>
    <t>[-]</t>
  </si>
  <si>
    <t>Calculations for fit plot ln(time step)</t>
  </si>
  <si>
    <t>calc</t>
  </si>
  <si>
    <t>average T drift velocity 60 s proceeding heating start</t>
  </si>
  <si>
    <t>Details</t>
  </si>
  <si>
    <t>Project</t>
  </si>
  <si>
    <t>Operator</t>
  </si>
  <si>
    <t>Date of measurement</t>
  </si>
  <si>
    <t>Time of measurement</t>
  </si>
  <si>
    <t>Thermal conductivity in [W/(m·K)]</t>
  </si>
  <si>
    <t>Thermal conductivity standard deviation</t>
  </si>
  <si>
    <t>Thermal resistivity in [m·K/W]</t>
  </si>
  <si>
    <t>Thermal resistivity standard deviation</t>
  </si>
  <si>
    <t>Depth of measurement</t>
  </si>
  <si>
    <t>Location of measurement</t>
  </si>
  <si>
    <t>Remark 1</t>
  </si>
  <si>
    <t>Remark 2</t>
  </si>
  <si>
    <t>Remark 3</t>
  </si>
  <si>
    <t>Heating voltage in [V]</t>
  </si>
  <si>
    <t>Heating interval in [s]</t>
  </si>
  <si>
    <t>Starting temperature in [°C]</t>
  </si>
  <si>
    <t>Minimum current during measurement in [mA]</t>
  </si>
  <si>
    <t>Maximum current during measurement in [mA]</t>
  </si>
  <si>
    <t>Average current during measurement in [mA]</t>
  </si>
  <si>
    <t>Warning "Low power"</t>
  </si>
  <si>
    <t>Warning "High power"</t>
  </si>
  <si>
    <t>Warning "Standard deviation too high"</t>
  </si>
  <si>
    <t>Warning "Temperature unstable"</t>
  </si>
  <si>
    <t>Warning "Current unstable"</t>
  </si>
  <si>
    <t>Warning "Battery voltage low"</t>
  </si>
  <si>
    <t>Thermal conductivity in [W/(m·K)] at 50% heating time</t>
  </si>
  <si>
    <t>Thermal conductivity in [W/(m·K)] at 60% heating time</t>
  </si>
  <si>
    <t>Thermal conductivity in [W/(m·K)] at 70% heating time</t>
  </si>
  <si>
    <t>Thermal conductivity in [W/(m·K)] at 80% heating time</t>
  </si>
  <si>
    <t>Thermal resistivity in [m·K/W] at 50% heating time</t>
  </si>
  <si>
    <t>Thermal resistivity in [m·K/W] at 60% heating time</t>
  </si>
  <si>
    <t>Thermal resistivity in [m·K/W] at 70% heating time</t>
  </si>
  <si>
    <t>Thermal resistivity in [m·K/W] at 80% heating time</t>
  </si>
  <si>
    <t>Needle type</t>
  </si>
  <si>
    <t>Needle serial number</t>
  </si>
  <si>
    <t>Heater resistance  in [Ω/m]</t>
  </si>
  <si>
    <t>CRU module serial number</t>
  </si>
  <si>
    <t>Firmware version</t>
  </si>
  <si>
    <t>64</t>
  </si>
  <si>
    <t>Date of last CRU calibration</t>
  </si>
  <si>
    <t>8-10-2014</t>
  </si>
  <si>
    <t>Time of last CRU calibration</t>
  </si>
  <si>
    <t>Temperature interval versus time during stabilisation before the measurement interval</t>
  </si>
  <si>
    <t>Time [s]</t>
  </si>
  <si>
    <t>Temperature [°C]</t>
  </si>
  <si>
    <t>Temperature and heater current interval versus time during the measurement interval, i.e. from the moment that the heater is on</t>
  </si>
  <si>
    <t>Temperature change [K]</t>
  </si>
  <si>
    <t>Current [mA]</t>
  </si>
  <si>
    <t>heating power absolute</t>
  </si>
  <si>
    <t>[W]</t>
  </si>
  <si>
    <t>input</t>
  </si>
  <si>
    <t>21-10-2014</t>
  </si>
  <si>
    <t>15:09:47</t>
  </si>
  <si>
    <t>TP07</t>
  </si>
  <si>
    <t>1212</t>
  </si>
  <si>
    <t>variable</t>
  </si>
  <si>
    <t>default value</t>
  </si>
  <si>
    <t>optional variables if default leave empty</t>
  </si>
  <si>
    <t>heater resistance</t>
  </si>
  <si>
    <t>results</t>
  </si>
  <si>
    <t>[W/(m·K)]</t>
  </si>
  <si>
    <t>used parameters</t>
  </si>
  <si>
    <t>[dd-mm-yyyy]</t>
  </si>
  <si>
    <t>[Ω/m]</t>
  </si>
  <si>
    <t>measurement details</t>
  </si>
  <si>
    <t>[°C]</t>
  </si>
  <si>
    <t>[°C/min]</t>
  </si>
  <si>
    <t>Thermal conductivity</t>
  </si>
  <si>
    <t>average T drift velocity 30 s proceeding heating start</t>
  </si>
  <si>
    <t>total sample temperature rise</t>
  </si>
  <si>
    <t>total T fluctuation in 60 s proceeding heating</t>
  </si>
  <si>
    <t>Warnings</t>
  </si>
  <si>
    <t>power stability calculations</t>
  </si>
  <si>
    <t>check power stability</t>
  </si>
  <si>
    <t>Delta T (2h)</t>
  </si>
  <si>
    <t>Delta T (1.8h)</t>
  </si>
  <si>
    <t>Delta T (1.6h)</t>
  </si>
  <si>
    <t>Delta T (1.4h)</t>
  </si>
  <si>
    <t>Delta T (1.2h)</t>
  </si>
  <si>
    <t>Delta T (1h)</t>
  </si>
  <si>
    <t>Check monotonous signal rise</t>
  </si>
  <si>
    <t>Amount of temperature rise</t>
  </si>
  <si>
    <t>diff m</t>
  </si>
  <si>
    <t>number of points for fit</t>
  </si>
  <si>
    <t xml:space="preserve">number of points saved </t>
  </si>
  <si>
    <t>slope a</t>
  </si>
  <si>
    <t>intercept b</t>
  </si>
  <si>
    <t>sum of sq residuals</t>
  </si>
  <si>
    <t>degrees of freedom</t>
  </si>
  <si>
    <t>std error y(x)</t>
  </si>
  <si>
    <t>std error slope a</t>
  </si>
  <si>
    <t>check temperature stability before heating</t>
  </si>
  <si>
    <t>[%]</t>
  </si>
  <si>
    <t>input parameters</t>
  </si>
  <si>
    <t>power stability</t>
  </si>
  <si>
    <t>stability before start heating</t>
  </si>
  <si>
    <t>monotonous temperature increase during heating</t>
  </si>
  <si>
    <t>amount of temperature rise (important for moist soil)</t>
  </si>
  <si>
    <t>thermal conductivity</t>
  </si>
  <si>
    <t>remarks (indication)</t>
  </si>
  <si>
    <t>Hukseflux</t>
  </si>
  <si>
    <t>CRU02 example</t>
  </si>
  <si>
    <t>Test measurement</t>
  </si>
  <si>
    <t>CRC 04</t>
  </si>
  <si>
    <t>[K]</t>
  </si>
  <si>
    <r>
      <t>[x 10</t>
    </r>
    <r>
      <rPr>
        <vertAlign val="superscript"/>
        <sz val="10"/>
        <rFont val="Verdana"/>
        <family val="2"/>
      </rPr>
      <t>-3</t>
    </r>
    <r>
      <rPr>
        <sz val="10"/>
        <color indexed="0"/>
        <rFont val="Verdana"/>
        <family val="2"/>
      </rPr>
      <t xml:space="preserve"> A]</t>
    </r>
  </si>
  <si>
    <t>[kg·m/W]</t>
  </si>
  <si>
    <t>time</t>
  </si>
  <si>
    <t>temperature</t>
  </si>
  <si>
    <t>Temperature change</t>
  </si>
  <si>
    <t>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</si>
</sst>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;\-0"/>
    <numFmt numFmtId="165" formatCode="0.000;\-0.000"/>
    <numFmt numFmtId="166" formatCode="0.00;\-0.00"/>
    <numFmt numFmtId="167" formatCode="0.0"/>
    <numFmt numFmtId="168" formatCode="0.000"/>
    <numFmt numFmtId="169" formatCode="_-[$€]* #,##0.00_-;\-[$€]* #,##0.00_-;_-[$€]* &quot;-&quot;??_-;_-@_-"/>
    <numFmt numFmtId="170" formatCode="0.0000"/>
    <numFmt numFmtId="171" formatCode="0.0000;&quot;-&quot;0.0000"/>
    <numFmt numFmtId="172" formatCode="0.0;&quot;-&quot;0.0"/>
    <numFmt numFmtId="173" formatCode="0;&quot;-&quot;0"/>
    <numFmt numFmtId="174" formatCode="0.000;&quot;-&quot;0.000"/>
    <numFmt numFmtId="175" formatCode="0.00;&quot;-&quot;0.00"/>
    <numFmt numFmtId="177" formatCode="0.000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indexed="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vertAlign val="superscript"/>
      <sz val="10"/>
      <name val="Verdana"/>
      <family val="2"/>
    </font>
    <font>
      <sz val="10"/>
      <name val="Arial"/>
      <family val="2"/>
    </font>
    <font>
      <sz val="10"/>
      <color indexed="0"/>
      <name val="Arial"/>
      <family val="2"/>
    </font>
    <font>
      <sz val="10"/>
      <color indexed="0"/>
      <name val="Arial"/>
    </font>
    <font>
      <sz val="10"/>
      <color indexed="0"/>
      <name val="Verdana"/>
      <family val="2"/>
    </font>
    <font>
      <sz val="10"/>
      <color rgb="FF000000"/>
      <name val="Verdana"/>
      <family val="2"/>
    </font>
    <font>
      <sz val="11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3C3C3"/>
        <bgColor indexed="64"/>
      </patternFill>
    </fill>
    <fill>
      <patternFill patternType="solid">
        <fgColor rgb="FFE4E4E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8" fillId="0" borderId="0"/>
    <xf numFmtId="0" fontId="6" fillId="0" borderId="0"/>
    <xf numFmtId="169" fontId="8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vertical="top"/>
      <protection locked="0"/>
    </xf>
    <xf numFmtId="169" fontId="6" fillId="0" borderId="0" applyFont="0" applyFill="0" applyBorder="0" applyAlignment="0" applyProtection="0"/>
    <xf numFmtId="0" fontId="10" fillId="0" borderId="0" applyNumberFormat="0" applyFont="0" applyFill="0" applyBorder="0" applyAlignment="0" applyProtection="0">
      <alignment vertical="top"/>
      <protection locked="0"/>
    </xf>
  </cellStyleXfs>
  <cellXfs count="161">
    <xf numFmtId="0" fontId="0" fillId="0" borderId="0" xfId="0"/>
    <xf numFmtId="2" fontId="5" fillId="2" borderId="0" xfId="0" applyNumberFormat="1" applyFont="1" applyFill="1" applyBorder="1"/>
    <xf numFmtId="2" fontId="5" fillId="2" borderId="1" xfId="0" applyNumberFormat="1" applyFont="1" applyFill="1" applyBorder="1"/>
    <xf numFmtId="0" fontId="5" fillId="3" borderId="0" xfId="0" applyFont="1" applyFill="1"/>
    <xf numFmtId="2" fontId="5" fillId="3" borderId="0" xfId="0" applyNumberFormat="1" applyFont="1" applyFill="1"/>
    <xf numFmtId="1" fontId="5" fillId="2" borderId="0" xfId="0" applyNumberFormat="1" applyFont="1" applyFill="1" applyBorder="1"/>
    <xf numFmtId="2" fontId="5" fillId="0" borderId="1" xfId="0" applyNumberFormat="1" applyFont="1" applyFill="1" applyBorder="1"/>
    <xf numFmtId="0" fontId="5" fillId="0" borderId="1" xfId="0" applyFont="1" applyFill="1" applyBorder="1"/>
    <xf numFmtId="0" fontId="11" fillId="0" borderId="0" xfId="7" applyNumberFormat="1" applyFont="1" applyFill="1" applyBorder="1" applyAlignment="1" applyProtection="1">
      <alignment vertical="top"/>
      <protection locked="0"/>
    </xf>
    <xf numFmtId="0" fontId="11" fillId="0" borderId="2" xfId="1" applyNumberFormat="1" applyFont="1" applyFill="1" applyBorder="1" applyAlignment="1" applyProtection="1">
      <alignment vertical="top"/>
    </xf>
    <xf numFmtId="0" fontId="11" fillId="0" borderId="1" xfId="1" applyNumberFormat="1" applyFont="1" applyFill="1" applyBorder="1" applyAlignment="1" applyProtection="1">
      <alignment vertical="top"/>
    </xf>
    <xf numFmtId="164" fontId="11" fillId="0" borderId="2" xfId="1" applyNumberFormat="1" applyFont="1" applyFill="1" applyBorder="1" applyAlignment="1" applyProtection="1">
      <alignment horizontal="right" vertical="top"/>
    </xf>
    <xf numFmtId="166" fontId="11" fillId="0" borderId="1" xfId="1" applyNumberFormat="1" applyFont="1" applyFill="1" applyBorder="1" applyAlignment="1" applyProtection="1">
      <alignment horizontal="right" vertical="top"/>
    </xf>
    <xf numFmtId="166" fontId="11" fillId="0" borderId="0" xfId="1" applyNumberFormat="1" applyFont="1" applyFill="1" applyBorder="1" applyAlignment="1" applyProtection="1">
      <alignment horizontal="right" vertical="top"/>
    </xf>
    <xf numFmtId="166" fontId="11" fillId="4" borderId="2" xfId="1" applyNumberFormat="1" applyFont="1" applyFill="1" applyBorder="1" applyAlignment="1" applyProtection="1">
      <alignment horizontal="right" vertical="top"/>
    </xf>
    <xf numFmtId="2" fontId="5" fillId="2" borderId="2" xfId="0" applyNumberFormat="1" applyFont="1" applyFill="1" applyBorder="1"/>
    <xf numFmtId="0" fontId="5" fillId="0" borderId="0" xfId="0" applyFont="1" applyFill="1" applyBorder="1"/>
    <xf numFmtId="2" fontId="5" fillId="0" borderId="0" xfId="0" applyNumberFormat="1" applyFont="1" applyFill="1" applyBorder="1"/>
    <xf numFmtId="2" fontId="11" fillId="0" borderId="0" xfId="7" applyNumberFormat="1" applyFont="1" applyFill="1" applyBorder="1" applyAlignment="1" applyProtection="1">
      <alignment vertical="top"/>
      <protection locked="0"/>
    </xf>
    <xf numFmtId="2" fontId="4" fillId="3" borderId="4" xfId="0" applyNumberFormat="1" applyFont="1" applyFill="1" applyBorder="1" applyAlignment="1">
      <alignment horizontal="center"/>
    </xf>
    <xf numFmtId="2" fontId="4" fillId="3" borderId="5" xfId="0" applyNumberFormat="1" applyFont="1" applyFill="1" applyBorder="1" applyAlignment="1">
      <alignment horizontal="center"/>
    </xf>
    <xf numFmtId="0" fontId="5" fillId="0" borderId="0" xfId="3" applyFont="1" applyFill="1" applyAlignment="1">
      <alignment vertical="center"/>
    </xf>
    <xf numFmtId="0" fontId="4" fillId="5" borderId="16" xfId="3" applyFont="1" applyFill="1" applyBorder="1" applyAlignment="1">
      <alignment horizontal="center" vertical="center"/>
    </xf>
    <xf numFmtId="0" fontId="4" fillId="5" borderId="4" xfId="3" applyFont="1" applyFill="1" applyBorder="1" applyAlignment="1">
      <alignment horizontal="center" vertical="center"/>
    </xf>
    <xf numFmtId="0" fontId="4" fillId="5" borderId="17" xfId="3" applyFont="1" applyFill="1" applyBorder="1" applyAlignment="1">
      <alignment vertical="center"/>
    </xf>
    <xf numFmtId="0" fontId="5" fillId="6" borderId="9" xfId="0" applyFont="1" applyFill="1" applyBorder="1" applyAlignment="1">
      <alignment vertical="center"/>
    </xf>
    <xf numFmtId="0" fontId="5" fillId="6" borderId="10" xfId="0" applyFont="1" applyFill="1" applyBorder="1" applyAlignment="1">
      <alignment vertical="center"/>
    </xf>
    <xf numFmtId="167" fontId="5" fillId="7" borderId="0" xfId="0" applyNumberFormat="1" applyFont="1" applyFill="1" applyBorder="1" applyAlignment="1">
      <alignment vertical="center"/>
    </xf>
    <xf numFmtId="167" fontId="5" fillId="6" borderId="10" xfId="0" applyNumberFormat="1" applyFont="1" applyFill="1" applyBorder="1" applyAlignment="1">
      <alignment vertical="center"/>
    </xf>
    <xf numFmtId="0" fontId="5" fillId="6" borderId="7" xfId="0" applyFont="1" applyFill="1" applyBorder="1" applyAlignment="1">
      <alignment vertical="center"/>
    </xf>
    <xf numFmtId="0" fontId="5" fillId="6" borderId="8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6" borderId="7" xfId="3" applyFont="1" applyFill="1" applyBorder="1" applyAlignment="1">
      <alignment vertical="center"/>
    </xf>
    <xf numFmtId="2" fontId="5" fillId="7" borderId="18" xfId="3" applyNumberFormat="1" applyFont="1" applyFill="1" applyBorder="1" applyAlignment="1">
      <alignment vertical="center"/>
    </xf>
    <xf numFmtId="0" fontId="5" fillId="6" borderId="8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5" fillId="0" borderId="0" xfId="3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168" fontId="4" fillId="6" borderId="0" xfId="0" applyNumberFormat="1" applyFont="1" applyFill="1" applyBorder="1" applyAlignment="1">
      <alignment vertical="center"/>
    </xf>
    <xf numFmtId="0" fontId="4" fillId="6" borderId="10" xfId="0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5" fillId="6" borderId="0" xfId="0" applyFont="1" applyFill="1" applyBorder="1" applyAlignment="1">
      <alignment vertical="center"/>
    </xf>
    <xf numFmtId="167" fontId="5" fillId="6" borderId="0" xfId="0" applyNumberFormat="1" applyFont="1" applyFill="1" applyBorder="1" applyAlignment="1">
      <alignment vertical="center"/>
    </xf>
    <xf numFmtId="167" fontId="5" fillId="6" borderId="18" xfId="0" applyNumberFormat="1" applyFont="1" applyFill="1" applyBorder="1" applyAlignment="1">
      <alignment vertical="center"/>
    </xf>
    <xf numFmtId="167" fontId="5" fillId="0" borderId="0" xfId="3" applyNumberFormat="1" applyFont="1" applyFill="1" applyAlignment="1">
      <alignment vertical="center"/>
    </xf>
    <xf numFmtId="2" fontId="5" fillId="0" borderId="0" xfId="3" applyNumberFormat="1" applyFont="1" applyFill="1" applyAlignment="1">
      <alignment vertical="center"/>
    </xf>
    <xf numFmtId="1" fontId="5" fillId="0" borderId="0" xfId="3" applyNumberFormat="1" applyFont="1" applyFill="1" applyAlignment="1">
      <alignment horizontal="right" vertical="center"/>
    </xf>
    <xf numFmtId="2" fontId="5" fillId="6" borderId="0" xfId="0" applyNumberFormat="1" applyFont="1" applyFill="1" applyBorder="1" applyAlignment="1">
      <alignment vertical="center"/>
    </xf>
    <xf numFmtId="0" fontId="4" fillId="0" borderId="0" xfId="3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6" borderId="20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2" fontId="5" fillId="0" borderId="0" xfId="3" applyNumberFormat="1" applyFont="1" applyFill="1" applyBorder="1" applyAlignment="1" applyProtection="1">
      <alignment vertical="center"/>
    </xf>
    <xf numFmtId="170" fontId="5" fillId="0" borderId="0" xfId="3" applyNumberFormat="1" applyFont="1" applyFill="1" applyBorder="1" applyAlignment="1" applyProtection="1">
      <alignment vertical="center"/>
    </xf>
    <xf numFmtId="2" fontId="11" fillId="0" borderId="1" xfId="1" applyNumberFormat="1" applyFont="1" applyFill="1" applyBorder="1" applyAlignment="1" applyProtection="1">
      <alignment horizontal="right" vertical="top"/>
    </xf>
    <xf numFmtId="1" fontId="11" fillId="0" borderId="2" xfId="1" applyNumberFormat="1" applyFont="1" applyFill="1" applyBorder="1" applyAlignment="1" applyProtection="1">
      <alignment horizontal="right" vertical="top"/>
    </xf>
    <xf numFmtId="1" fontId="11" fillId="0" borderId="0" xfId="7" applyNumberFormat="1" applyFont="1" applyFill="1" applyBorder="1" applyAlignment="1" applyProtection="1">
      <alignment vertical="top"/>
      <protection locked="0"/>
    </xf>
    <xf numFmtId="1" fontId="5" fillId="6" borderId="0" xfId="0" applyNumberFormat="1" applyFont="1" applyFill="1" applyBorder="1" applyAlignment="1">
      <alignment vertical="center"/>
    </xf>
    <xf numFmtId="1" fontId="5" fillId="6" borderId="18" xfId="0" applyNumberFormat="1" applyFont="1" applyFill="1" applyBorder="1" applyAlignment="1">
      <alignment vertical="center"/>
    </xf>
    <xf numFmtId="0" fontId="5" fillId="2" borderId="0" xfId="0" applyFont="1" applyFill="1"/>
    <xf numFmtId="2" fontId="5" fillId="2" borderId="0" xfId="0" applyNumberFormat="1" applyFont="1" applyFill="1"/>
    <xf numFmtId="0" fontId="4" fillId="2" borderId="0" xfId="0" applyFont="1" applyFill="1"/>
    <xf numFmtId="167" fontId="5" fillId="2" borderId="0" xfId="0" applyNumberFormat="1" applyFont="1" applyFill="1"/>
    <xf numFmtId="0" fontId="5" fillId="2" borderId="1" xfId="2" applyFont="1" applyFill="1" applyBorder="1"/>
    <xf numFmtId="2" fontId="5" fillId="2" borderId="1" xfId="2" applyNumberFormat="1" applyFont="1" applyFill="1" applyBorder="1"/>
    <xf numFmtId="0" fontId="5" fillId="2" borderId="1" xfId="0" applyFont="1" applyFill="1" applyBorder="1"/>
    <xf numFmtId="0" fontId="5" fillId="2" borderId="0" xfId="3" applyFont="1" applyFill="1"/>
    <xf numFmtId="0" fontId="5" fillId="2" borderId="1" xfId="3" applyFont="1" applyFill="1" applyBorder="1"/>
    <xf numFmtId="167" fontId="5" fillId="2" borderId="1" xfId="2" applyNumberFormat="1" applyFont="1" applyFill="1" applyBorder="1"/>
    <xf numFmtId="0" fontId="11" fillId="0" borderId="3" xfId="7" applyNumberFormat="1" applyFont="1" applyFill="1" applyBorder="1" applyAlignment="1" applyProtection="1">
      <alignment vertical="top"/>
    </xf>
    <xf numFmtId="0" fontId="11" fillId="0" borderId="5" xfId="7" applyNumberFormat="1" applyFont="1" applyFill="1" applyBorder="1" applyAlignment="1" applyProtection="1">
      <alignment vertical="top"/>
    </xf>
    <xf numFmtId="0" fontId="11" fillId="0" borderId="4" xfId="7" applyNumberFormat="1" applyFont="1" applyFill="1" applyBorder="1" applyAlignment="1" applyProtection="1">
      <alignment vertical="top"/>
    </xf>
    <xf numFmtId="0" fontId="11" fillId="4" borderId="3" xfId="1" applyNumberFormat="1" applyFont="1" applyFill="1" applyBorder="1" applyAlignment="1" applyProtection="1">
      <alignment vertical="top"/>
    </xf>
    <xf numFmtId="2" fontId="5" fillId="2" borderId="3" xfId="0" applyNumberFormat="1" applyFont="1" applyFill="1" applyBorder="1"/>
    <xf numFmtId="2" fontId="5" fillId="2" borderId="4" xfId="0" applyNumberFormat="1" applyFont="1" applyFill="1" applyBorder="1"/>
    <xf numFmtId="2" fontId="5" fillId="2" borderId="5" xfId="0" applyNumberFormat="1" applyFont="1" applyFill="1" applyBorder="1"/>
    <xf numFmtId="0" fontId="5" fillId="3" borderId="4" xfId="0" applyFont="1" applyFill="1" applyBorder="1"/>
    <xf numFmtId="2" fontId="5" fillId="3" borderId="4" xfId="0" applyNumberFormat="1" applyFont="1" applyFill="1" applyBorder="1"/>
    <xf numFmtId="2" fontId="5" fillId="3" borderId="5" xfId="0" applyNumberFormat="1" applyFont="1" applyFill="1" applyBorder="1"/>
    <xf numFmtId="14" fontId="5" fillId="2" borderId="0" xfId="0" applyNumberFormat="1" applyFont="1" applyFill="1"/>
    <xf numFmtId="0" fontId="5" fillId="2" borderId="0" xfId="1" applyFont="1" applyFill="1" applyAlignment="1" applyProtection="1"/>
    <xf numFmtId="1" fontId="5" fillId="2" borderId="0" xfId="0" applyNumberFormat="1" applyFont="1" applyFill="1"/>
    <xf numFmtId="0" fontId="5" fillId="2" borderId="0" xfId="1" applyFont="1" applyFill="1" applyAlignment="1" applyProtection="1">
      <alignment horizontal="left"/>
    </xf>
    <xf numFmtId="168" fontId="5" fillId="2" borderId="0" xfId="0" applyNumberFormat="1" applyFont="1" applyFill="1"/>
    <xf numFmtId="2" fontId="5" fillId="8" borderId="1" xfId="0" applyNumberFormat="1" applyFont="1" applyFill="1" applyBorder="1"/>
    <xf numFmtId="0" fontId="11" fillId="2" borderId="1" xfId="7" applyNumberFormat="1" applyFont="1" applyFill="1" applyBorder="1" applyAlignment="1" applyProtection="1">
      <alignment vertical="top"/>
      <protection locked="0"/>
    </xf>
    <xf numFmtId="2" fontId="5" fillId="8" borderId="23" xfId="0" applyNumberFormat="1" applyFont="1" applyFill="1" applyBorder="1"/>
    <xf numFmtId="170" fontId="5" fillId="8" borderId="24" xfId="0" applyNumberFormat="1" applyFont="1" applyFill="1" applyBorder="1"/>
    <xf numFmtId="0" fontId="5" fillId="2" borderId="0" xfId="2" applyFont="1" applyFill="1" applyBorder="1"/>
    <xf numFmtId="0" fontId="5" fillId="2" borderId="0" xfId="0" applyFont="1" applyFill="1" applyBorder="1"/>
    <xf numFmtId="0" fontId="5" fillId="8" borderId="14" xfId="0" applyFont="1" applyFill="1" applyBorder="1"/>
    <xf numFmtId="0" fontId="5" fillId="8" borderId="0" xfId="0" applyFont="1" applyFill="1" applyBorder="1"/>
    <xf numFmtId="0" fontId="4" fillId="8" borderId="0" xfId="0" applyFont="1" applyFill="1" applyBorder="1"/>
    <xf numFmtId="0" fontId="4" fillId="8" borderId="18" xfId="0" applyFont="1" applyFill="1" applyBorder="1"/>
    <xf numFmtId="2" fontId="5" fillId="3" borderId="1" xfId="0" applyNumberFormat="1" applyFont="1" applyFill="1" applyBorder="1"/>
    <xf numFmtId="0" fontId="5" fillId="3" borderId="1" xfId="0" applyFont="1" applyFill="1" applyBorder="1"/>
    <xf numFmtId="0" fontId="2" fillId="3" borderId="4" xfId="0" applyFont="1" applyFill="1" applyBorder="1"/>
    <xf numFmtId="0" fontId="2" fillId="0" borderId="0" xfId="0" applyFont="1"/>
    <xf numFmtId="2" fontId="2" fillId="4" borderId="0" xfId="0" applyNumberFormat="1" applyFont="1" applyFill="1"/>
    <xf numFmtId="0" fontId="2" fillId="2" borderId="0" xfId="0" applyFont="1" applyFill="1"/>
    <xf numFmtId="2" fontId="2" fillId="2" borderId="0" xfId="0" applyNumberFormat="1" applyFont="1" applyFill="1" applyBorder="1"/>
    <xf numFmtId="0" fontId="2" fillId="0" borderId="0" xfId="0" applyNumberFormat="1" applyFont="1" applyFill="1" applyBorder="1" applyAlignment="1" applyProtection="1">
      <alignment vertical="top"/>
    </xf>
    <xf numFmtId="1" fontId="2" fillId="0" borderId="0" xfId="0" applyNumberFormat="1" applyFont="1"/>
    <xf numFmtId="2" fontId="2" fillId="0" borderId="0" xfId="0" applyNumberFormat="1" applyFont="1"/>
    <xf numFmtId="164" fontId="2" fillId="0" borderId="0" xfId="0" applyNumberFormat="1" applyFont="1" applyFill="1" applyBorder="1" applyAlignment="1" applyProtection="1">
      <alignment horizontal="right" vertical="top"/>
    </xf>
    <xf numFmtId="165" fontId="2" fillId="0" borderId="0" xfId="0" applyNumberFormat="1" applyFont="1" applyFill="1" applyBorder="1" applyAlignment="1" applyProtection="1">
      <alignment horizontal="right" vertical="top"/>
    </xf>
    <xf numFmtId="166" fontId="2" fillId="0" borderId="0" xfId="0" applyNumberFormat="1" applyFont="1" applyFill="1" applyBorder="1" applyAlignment="1" applyProtection="1">
      <alignment horizontal="right" vertical="top"/>
    </xf>
    <xf numFmtId="0" fontId="2" fillId="0" borderId="1" xfId="0" applyFont="1" applyBorder="1"/>
    <xf numFmtId="0" fontId="2" fillId="4" borderId="2" xfId="0" applyFont="1" applyFill="1" applyBorder="1"/>
    <xf numFmtId="0" fontId="2" fillId="4" borderId="0" xfId="0" applyFont="1" applyFill="1"/>
    <xf numFmtId="0" fontId="4" fillId="3" borderId="22" xfId="0" applyFont="1" applyFill="1" applyBorder="1" applyAlignment="1"/>
    <xf numFmtId="0" fontId="4" fillId="3" borderId="6" xfId="0" applyFont="1" applyFill="1" applyBorder="1" applyAlignment="1"/>
    <xf numFmtId="0" fontId="2" fillId="3" borderId="6" xfId="0" applyFont="1" applyFill="1" applyBorder="1"/>
    <xf numFmtId="167" fontId="5" fillId="7" borderId="18" xfId="0" applyNumberFormat="1" applyFont="1" applyFill="1" applyBorder="1" applyAlignment="1">
      <alignment vertical="center"/>
    </xf>
    <xf numFmtId="167" fontId="5" fillId="6" borderId="8" xfId="0" applyNumberFormat="1" applyFont="1" applyFill="1" applyBorder="1" applyAlignment="1">
      <alignment vertical="center"/>
    </xf>
    <xf numFmtId="0" fontId="11" fillId="0" borderId="25" xfId="7" applyNumberFormat="1" applyFont="1" applyFill="1" applyBorder="1" applyAlignment="1" applyProtection="1">
      <alignment vertical="top"/>
    </xf>
    <xf numFmtId="0" fontId="11" fillId="0" borderId="26" xfId="7" applyNumberFormat="1" applyFont="1" applyFill="1" applyBorder="1" applyAlignment="1" applyProtection="1">
      <alignment vertical="top"/>
    </xf>
    <xf numFmtId="0" fontId="11" fillId="0" borderId="6" xfId="7" applyNumberFormat="1" applyFont="1" applyFill="1" applyBorder="1" applyAlignment="1" applyProtection="1">
      <alignment vertical="top"/>
    </xf>
    <xf numFmtId="0" fontId="11" fillId="4" borderId="25" xfId="1" applyNumberFormat="1" applyFont="1" applyFill="1" applyBorder="1" applyAlignment="1" applyProtection="1">
      <alignment vertical="top"/>
    </xf>
    <xf numFmtId="0" fontId="2" fillId="4" borderId="6" xfId="0" applyFont="1" applyFill="1" applyBorder="1"/>
    <xf numFmtId="2" fontId="5" fillId="2" borderId="25" xfId="0" applyNumberFormat="1" applyFont="1" applyFill="1" applyBorder="1"/>
    <xf numFmtId="2" fontId="5" fillId="2" borderId="6" xfId="0" applyNumberFormat="1" applyFont="1" applyFill="1" applyBorder="1"/>
    <xf numFmtId="2" fontId="5" fillId="2" borderId="26" xfId="0" applyNumberFormat="1" applyFont="1" applyFill="1" applyBorder="1"/>
    <xf numFmtId="0" fontId="5" fillId="3" borderId="6" xfId="0" applyFont="1" applyFill="1" applyBorder="1"/>
    <xf numFmtId="2" fontId="5" fillId="3" borderId="6" xfId="0" applyNumberFormat="1" applyFont="1" applyFill="1" applyBorder="1"/>
    <xf numFmtId="2" fontId="5" fillId="3" borderId="26" xfId="0" applyNumberFormat="1" applyFont="1" applyFill="1" applyBorder="1"/>
    <xf numFmtId="0" fontId="1" fillId="4" borderId="4" xfId="0" applyFont="1" applyFill="1" applyBorder="1"/>
    <xf numFmtId="0" fontId="12" fillId="0" borderId="0" xfId="0" applyFont="1" applyAlignment="1">
      <alignment horizontal="left" vertical="top"/>
    </xf>
    <xf numFmtId="0" fontId="13" fillId="0" borderId="0" xfId="0" applyNumberFormat="1" applyFont="1" applyFill="1" applyBorder="1" applyAlignment="1" applyProtection="1">
      <alignment vertical="top"/>
    </xf>
    <xf numFmtId="171" fontId="12" fillId="0" borderId="0" xfId="0" applyNumberFormat="1" applyFont="1" applyAlignment="1">
      <alignment horizontal="right" vertical="top"/>
    </xf>
    <xf numFmtId="0" fontId="13" fillId="0" borderId="0" xfId="0" applyFont="1"/>
    <xf numFmtId="172" fontId="12" fillId="0" borderId="0" xfId="0" applyNumberFormat="1" applyFont="1" applyAlignment="1">
      <alignment horizontal="right" vertical="top"/>
    </xf>
    <xf numFmtId="173" fontId="12" fillId="0" borderId="0" xfId="0" applyNumberFormat="1" applyFont="1" applyAlignment="1">
      <alignment horizontal="right" vertical="top"/>
    </xf>
    <xf numFmtId="174" fontId="12" fillId="0" borderId="0" xfId="0" applyNumberFormat="1" applyFont="1" applyAlignment="1">
      <alignment horizontal="right" vertical="top"/>
    </xf>
    <xf numFmtId="175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left" vertical="top" wrapText="1"/>
    </xf>
    <xf numFmtId="165" fontId="11" fillId="0" borderId="0" xfId="1" applyNumberFormat="1" applyFont="1" applyFill="1" applyBorder="1" applyAlignment="1" applyProtection="1">
      <alignment horizontal="right" vertical="top"/>
    </xf>
    <xf numFmtId="0" fontId="4" fillId="5" borderId="11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3" applyFont="1" applyFill="1" applyBorder="1" applyAlignment="1">
      <alignment horizontal="center" vertical="center"/>
    </xf>
    <xf numFmtId="0" fontId="4" fillId="5" borderId="14" xfId="3" applyFont="1" applyFill="1" applyBorder="1" applyAlignment="1">
      <alignment horizontal="center" vertical="center"/>
    </xf>
    <xf numFmtId="0" fontId="4" fillId="5" borderId="15" xfId="3" applyFont="1" applyFill="1" applyBorder="1" applyAlignment="1">
      <alignment horizontal="center" vertical="center"/>
    </xf>
    <xf numFmtId="2" fontId="4" fillId="3" borderId="3" xfId="0" applyNumberFormat="1" applyFont="1" applyFill="1" applyBorder="1" applyAlignment="1">
      <alignment horizontal="center"/>
    </xf>
    <xf numFmtId="2" fontId="4" fillId="3" borderId="4" xfId="0" applyNumberFormat="1" applyFont="1" applyFill="1" applyBorder="1" applyAlignment="1">
      <alignment horizontal="center"/>
    </xf>
    <xf numFmtId="2" fontId="4" fillId="3" borderId="5" xfId="0" applyNumberFormat="1" applyFont="1" applyFill="1" applyBorder="1" applyAlignment="1">
      <alignment horizontal="center"/>
    </xf>
    <xf numFmtId="0" fontId="11" fillId="3" borderId="3" xfId="7" applyNumberFormat="1" applyFont="1" applyFill="1" applyBorder="1" applyAlignment="1" applyProtection="1">
      <alignment horizontal="center" vertical="top"/>
    </xf>
    <xf numFmtId="0" fontId="11" fillId="3" borderId="5" xfId="7" applyNumberFormat="1" applyFont="1" applyFill="1" applyBorder="1" applyAlignment="1" applyProtection="1">
      <alignment horizontal="center" vertical="top"/>
    </xf>
    <xf numFmtId="0" fontId="11" fillId="3" borderId="4" xfId="7" applyNumberFormat="1" applyFont="1" applyFill="1" applyBorder="1" applyAlignment="1" applyProtection="1">
      <alignment horizontal="center" vertical="top"/>
    </xf>
    <xf numFmtId="0" fontId="4" fillId="3" borderId="3" xfId="1" applyNumberFormat="1" applyFont="1" applyFill="1" applyBorder="1" applyAlignment="1" applyProtection="1">
      <alignment horizontal="center" vertical="top"/>
    </xf>
    <xf numFmtId="0" fontId="4" fillId="3" borderId="5" xfId="1" applyNumberFormat="1" applyFont="1" applyFill="1" applyBorder="1" applyAlignment="1" applyProtection="1">
      <alignment horizontal="center" vertical="top"/>
    </xf>
    <xf numFmtId="2" fontId="5" fillId="3" borderId="4" xfId="0" applyNumberFormat="1" applyFont="1" applyFill="1" applyBorder="1" applyAlignment="1">
      <alignment horizontal="center"/>
    </xf>
    <xf numFmtId="2" fontId="5" fillId="3" borderId="5" xfId="0" applyNumberFormat="1" applyFont="1" applyFill="1" applyBorder="1" applyAlignment="1">
      <alignment horizontal="center"/>
    </xf>
    <xf numFmtId="177" fontId="5" fillId="6" borderId="18" xfId="0" applyNumberFormat="1" applyFont="1" applyFill="1" applyBorder="1" applyAlignment="1">
      <alignment vertical="center"/>
    </xf>
    <xf numFmtId="22" fontId="5" fillId="6" borderId="0" xfId="0" applyNumberFormat="1" applyFont="1" applyFill="1" applyBorder="1" applyAlignment="1">
      <alignment horizontal="right" vertical="center"/>
    </xf>
  </cellXfs>
  <cellStyles count="8">
    <cellStyle name="Euro" xfId="4"/>
    <cellStyle name="Euro 2" xfId="6"/>
    <cellStyle name="Standaard" xfId="0" builtinId="0"/>
    <cellStyle name="Standaard 2" xfId="1"/>
    <cellStyle name="Standaard 2 2" xfId="3"/>
    <cellStyle name="Standaard 3" xfId="2"/>
    <cellStyle name="Standaard 4" xfId="5"/>
    <cellStyle name="Standaard 5" xfId="7"/>
  </cellStyles>
  <dxfs count="0"/>
  <tableStyles count="0" defaultTableStyle="TableStyleMedium2" defaultPivotStyle="PivotStyleLight16"/>
  <colors>
    <mruColors>
      <color rgb="FFFFFF99"/>
      <color rgb="FFF33633"/>
      <color rgb="FF0060BF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305816379740082"/>
          <c:y val="0.1234799099706502"/>
          <c:w val="0.83254967461620721"/>
          <c:h val="0.70798405954650589"/>
        </c:manualLayout>
      </c:layout>
      <c:scatterChart>
        <c:scatterStyle val="lineMarker"/>
        <c:varyColors val="0"/>
        <c:ser>
          <c:idx val="0"/>
          <c:order val="0"/>
          <c:tx>
            <c:v>T measured</c:v>
          </c:tx>
          <c:spPr>
            <a:ln w="25400">
              <a:noFill/>
            </a:ln>
          </c:spPr>
          <c:marker>
            <c:symbol val="circle"/>
            <c:size val="3"/>
            <c:spPr>
              <a:solidFill>
                <a:srgbClr val="0060BF"/>
              </a:solidFill>
              <a:ln>
                <a:solidFill>
                  <a:srgbClr val="0060BF"/>
                </a:solidFill>
              </a:ln>
            </c:spPr>
          </c:marker>
          <c:xVal>
            <c:numRef>
              <c:f>calculations!$E$4:$E$1201</c:f>
              <c:numCache>
                <c:formatCode>0;\-0</c:formatCode>
                <c:ptCount val="119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</c:numCache>
            </c:numRef>
          </c:xVal>
          <c:yVal>
            <c:numRef>
              <c:f>calculations!$F$4:$F$1201</c:f>
              <c:numCache>
                <c:formatCode>0.00;\-0.00</c:formatCode>
                <c:ptCount val="1198"/>
                <c:pt idx="0">
                  <c:v>0</c:v>
                </c:pt>
                <c:pt idx="1">
                  <c:v>0.155</c:v>
                </c:pt>
                <c:pt idx="2">
                  <c:v>0.64600000000000002</c:v>
                </c:pt>
                <c:pt idx="3">
                  <c:v>1.133</c:v>
                </c:pt>
                <c:pt idx="4">
                  <c:v>1.56</c:v>
                </c:pt>
                <c:pt idx="5">
                  <c:v>1.94</c:v>
                </c:pt>
                <c:pt idx="6">
                  <c:v>2.2709999999999999</c:v>
                </c:pt>
                <c:pt idx="7">
                  <c:v>2.5139999999999998</c:v>
                </c:pt>
                <c:pt idx="8">
                  <c:v>2.7959999999999998</c:v>
                </c:pt>
                <c:pt idx="9">
                  <c:v>3.052</c:v>
                </c:pt>
                <c:pt idx="10">
                  <c:v>3.2930000000000001</c:v>
                </c:pt>
                <c:pt idx="11">
                  <c:v>3.5230000000000001</c:v>
                </c:pt>
                <c:pt idx="12">
                  <c:v>3.7360000000000002</c:v>
                </c:pt>
                <c:pt idx="13">
                  <c:v>3.8980000000000001</c:v>
                </c:pt>
                <c:pt idx="14">
                  <c:v>4.0960000000000001</c:v>
                </c:pt>
                <c:pt idx="15">
                  <c:v>4.2830000000000004</c:v>
                </c:pt>
                <c:pt idx="16">
                  <c:v>4.4630000000000001</c:v>
                </c:pt>
                <c:pt idx="17">
                  <c:v>4.6369999999999996</c:v>
                </c:pt>
                <c:pt idx="18">
                  <c:v>4.8029999999999999</c:v>
                </c:pt>
                <c:pt idx="19">
                  <c:v>4.9320000000000004</c:v>
                </c:pt>
                <c:pt idx="20">
                  <c:v>5.0890000000000004</c:v>
                </c:pt>
                <c:pt idx="21">
                  <c:v>5.24</c:v>
                </c:pt>
                <c:pt idx="22">
                  <c:v>5.3849999999999998</c:v>
                </c:pt>
                <c:pt idx="23">
                  <c:v>5.5270000000000001</c:v>
                </c:pt>
                <c:pt idx="24">
                  <c:v>5.665</c:v>
                </c:pt>
                <c:pt idx="25">
                  <c:v>5.77</c:v>
                </c:pt>
                <c:pt idx="26">
                  <c:v>5.9029999999999996</c:v>
                </c:pt>
                <c:pt idx="27">
                  <c:v>6.03</c:v>
                </c:pt>
                <c:pt idx="28">
                  <c:v>6.1520000000000001</c:v>
                </c:pt>
                <c:pt idx="29">
                  <c:v>6.274</c:v>
                </c:pt>
                <c:pt idx="30">
                  <c:v>6.391</c:v>
                </c:pt>
                <c:pt idx="31">
                  <c:v>6.4820000000000002</c:v>
                </c:pt>
                <c:pt idx="32">
                  <c:v>6.5940000000000003</c:v>
                </c:pt>
                <c:pt idx="33">
                  <c:v>6.7039999999999997</c:v>
                </c:pt>
                <c:pt idx="34">
                  <c:v>6.81</c:v>
                </c:pt>
                <c:pt idx="35">
                  <c:v>6.9169999999999998</c:v>
                </c:pt>
                <c:pt idx="36">
                  <c:v>7.0190000000000001</c:v>
                </c:pt>
                <c:pt idx="37">
                  <c:v>7.1</c:v>
                </c:pt>
                <c:pt idx="38">
                  <c:v>7.1980000000000004</c:v>
                </c:pt>
                <c:pt idx="39">
                  <c:v>7.2939999999999996</c:v>
                </c:pt>
                <c:pt idx="40">
                  <c:v>7.3890000000000002</c:v>
                </c:pt>
                <c:pt idx="41">
                  <c:v>7.4820000000000002</c:v>
                </c:pt>
                <c:pt idx="42">
                  <c:v>7.5730000000000004</c:v>
                </c:pt>
                <c:pt idx="43">
                  <c:v>7.6449999999999996</c:v>
                </c:pt>
                <c:pt idx="44">
                  <c:v>7.734</c:v>
                </c:pt>
                <c:pt idx="45">
                  <c:v>7.82</c:v>
                </c:pt>
                <c:pt idx="46">
                  <c:v>7.9039999999999999</c:v>
                </c:pt>
                <c:pt idx="47">
                  <c:v>7.9870000000000001</c:v>
                </c:pt>
                <c:pt idx="48">
                  <c:v>8.07</c:v>
                </c:pt>
                <c:pt idx="49">
                  <c:v>8.1329999999999991</c:v>
                </c:pt>
                <c:pt idx="50">
                  <c:v>8.2129999999999992</c:v>
                </c:pt>
                <c:pt idx="51">
                  <c:v>8.2910000000000004</c:v>
                </c:pt>
                <c:pt idx="52">
                  <c:v>8.3670000000000009</c:v>
                </c:pt>
                <c:pt idx="53">
                  <c:v>8.4440000000000008</c:v>
                </c:pt>
                <c:pt idx="54">
                  <c:v>8.5169999999999995</c:v>
                </c:pt>
                <c:pt idx="55">
                  <c:v>8.5749999999999993</c:v>
                </c:pt>
                <c:pt idx="56">
                  <c:v>8.6489999999999991</c:v>
                </c:pt>
                <c:pt idx="57">
                  <c:v>8.7189999999999994</c:v>
                </c:pt>
                <c:pt idx="58">
                  <c:v>8.7889999999999997</c:v>
                </c:pt>
                <c:pt idx="59">
                  <c:v>8.859</c:v>
                </c:pt>
                <c:pt idx="60">
                  <c:v>8.9260000000000002</c:v>
                </c:pt>
                <c:pt idx="61">
                  <c:v>8.9789999999999992</c:v>
                </c:pt>
                <c:pt idx="62">
                  <c:v>9.0449999999999999</c:v>
                </c:pt>
                <c:pt idx="63">
                  <c:v>9.1110000000000007</c:v>
                </c:pt>
                <c:pt idx="64">
                  <c:v>9.1739999999999995</c:v>
                </c:pt>
                <c:pt idx="65">
                  <c:v>9.2390000000000008</c:v>
                </c:pt>
                <c:pt idx="66">
                  <c:v>9.3019999999999996</c:v>
                </c:pt>
                <c:pt idx="67">
                  <c:v>9.3510000000000009</c:v>
                </c:pt>
                <c:pt idx="68">
                  <c:v>9.4130000000000003</c:v>
                </c:pt>
                <c:pt idx="69">
                  <c:v>9.4730000000000008</c:v>
                </c:pt>
                <c:pt idx="70">
                  <c:v>9.532</c:v>
                </c:pt>
                <c:pt idx="71">
                  <c:v>9.5920000000000005</c:v>
                </c:pt>
                <c:pt idx="72">
                  <c:v>9.6489999999999991</c:v>
                </c:pt>
                <c:pt idx="73">
                  <c:v>9.6950000000000003</c:v>
                </c:pt>
                <c:pt idx="74">
                  <c:v>9.7520000000000007</c:v>
                </c:pt>
                <c:pt idx="75">
                  <c:v>9.8079999999999998</c:v>
                </c:pt>
                <c:pt idx="76">
                  <c:v>9.8629999999999995</c:v>
                </c:pt>
                <c:pt idx="77">
                  <c:v>9.9190000000000005</c:v>
                </c:pt>
                <c:pt idx="78">
                  <c:v>9.9719999999999995</c:v>
                </c:pt>
                <c:pt idx="79">
                  <c:v>10.016</c:v>
                </c:pt>
                <c:pt idx="80">
                  <c:v>10.067</c:v>
                </c:pt>
                <c:pt idx="81">
                  <c:v>10.121</c:v>
                </c:pt>
                <c:pt idx="82">
                  <c:v>10.172000000000001</c:v>
                </c:pt>
                <c:pt idx="83">
                  <c:v>10.223000000000001</c:v>
                </c:pt>
                <c:pt idx="84">
                  <c:v>10.275</c:v>
                </c:pt>
                <c:pt idx="85">
                  <c:v>10.315</c:v>
                </c:pt>
                <c:pt idx="86">
                  <c:v>10.364000000000001</c:v>
                </c:pt>
                <c:pt idx="87">
                  <c:v>10.413</c:v>
                </c:pt>
                <c:pt idx="88">
                  <c:v>10.462</c:v>
                </c:pt>
                <c:pt idx="89">
                  <c:v>10.509</c:v>
                </c:pt>
                <c:pt idx="90">
                  <c:v>10.557</c:v>
                </c:pt>
                <c:pt idx="91">
                  <c:v>10.595000000000001</c:v>
                </c:pt>
                <c:pt idx="92">
                  <c:v>10.641999999999999</c:v>
                </c:pt>
                <c:pt idx="93">
                  <c:v>10.686999999999999</c:v>
                </c:pt>
                <c:pt idx="94">
                  <c:v>10.731999999999999</c:v>
                </c:pt>
                <c:pt idx="95">
                  <c:v>10.779</c:v>
                </c:pt>
                <c:pt idx="96">
                  <c:v>10.823</c:v>
                </c:pt>
                <c:pt idx="97">
                  <c:v>10.859</c:v>
                </c:pt>
                <c:pt idx="98">
                  <c:v>10.901999999999999</c:v>
                </c:pt>
                <c:pt idx="99">
                  <c:v>10.946</c:v>
                </c:pt>
                <c:pt idx="100">
                  <c:v>10.988</c:v>
                </c:pt>
                <c:pt idx="101">
                  <c:v>11.032999999999999</c:v>
                </c:pt>
                <c:pt idx="102">
                  <c:v>11.074999999999999</c:v>
                </c:pt>
                <c:pt idx="103">
                  <c:v>11.108000000000001</c:v>
                </c:pt>
                <c:pt idx="104">
                  <c:v>11.15</c:v>
                </c:pt>
                <c:pt idx="105">
                  <c:v>11.191000000000001</c:v>
                </c:pt>
                <c:pt idx="106">
                  <c:v>11.231999999999999</c:v>
                </c:pt>
                <c:pt idx="107">
                  <c:v>11.272</c:v>
                </c:pt>
                <c:pt idx="108">
                  <c:v>11.313000000000001</c:v>
                </c:pt>
                <c:pt idx="109">
                  <c:v>11.343999999999999</c:v>
                </c:pt>
                <c:pt idx="110">
                  <c:v>11.385</c:v>
                </c:pt>
                <c:pt idx="111">
                  <c:v>11.423</c:v>
                </c:pt>
                <c:pt idx="112">
                  <c:v>11.462</c:v>
                </c:pt>
                <c:pt idx="113">
                  <c:v>11.500999999999999</c:v>
                </c:pt>
                <c:pt idx="114">
                  <c:v>11.539</c:v>
                </c:pt>
                <c:pt idx="115">
                  <c:v>11.569000000000001</c:v>
                </c:pt>
                <c:pt idx="116">
                  <c:v>11.606999999999999</c:v>
                </c:pt>
                <c:pt idx="117">
                  <c:v>11.641999999999999</c:v>
                </c:pt>
                <c:pt idx="118">
                  <c:v>11.68</c:v>
                </c:pt>
                <c:pt idx="119">
                  <c:v>11.717000000000001</c:v>
                </c:pt>
                <c:pt idx="120">
                  <c:v>11.753</c:v>
                </c:pt>
                <c:pt idx="121">
                  <c:v>11.781000000000001</c:v>
                </c:pt>
                <c:pt idx="122">
                  <c:v>11.819000000000001</c:v>
                </c:pt>
                <c:pt idx="123">
                  <c:v>11.853</c:v>
                </c:pt>
                <c:pt idx="124">
                  <c:v>11.888999999999999</c:v>
                </c:pt>
                <c:pt idx="125">
                  <c:v>11.923999999999999</c:v>
                </c:pt>
                <c:pt idx="126">
                  <c:v>11.958</c:v>
                </c:pt>
                <c:pt idx="127">
                  <c:v>11.986000000000001</c:v>
                </c:pt>
                <c:pt idx="128">
                  <c:v>12.02</c:v>
                </c:pt>
                <c:pt idx="129">
                  <c:v>12.054</c:v>
                </c:pt>
                <c:pt idx="130">
                  <c:v>12.087</c:v>
                </c:pt>
                <c:pt idx="131">
                  <c:v>12.121</c:v>
                </c:pt>
                <c:pt idx="132">
                  <c:v>12.153</c:v>
                </c:pt>
                <c:pt idx="133">
                  <c:v>12.180999999999999</c:v>
                </c:pt>
                <c:pt idx="134">
                  <c:v>12.212999999999999</c:v>
                </c:pt>
                <c:pt idx="135">
                  <c:v>12.246</c:v>
                </c:pt>
                <c:pt idx="136">
                  <c:v>12.278</c:v>
                </c:pt>
                <c:pt idx="137">
                  <c:v>12.308999999999999</c:v>
                </c:pt>
                <c:pt idx="138">
                  <c:v>12.340999999999999</c:v>
                </c:pt>
                <c:pt idx="139">
                  <c:v>12.366</c:v>
                </c:pt>
                <c:pt idx="140">
                  <c:v>12.398</c:v>
                </c:pt>
                <c:pt idx="141">
                  <c:v>12.429</c:v>
                </c:pt>
                <c:pt idx="142">
                  <c:v>12.46</c:v>
                </c:pt>
                <c:pt idx="143">
                  <c:v>12.492000000000001</c:v>
                </c:pt>
                <c:pt idx="144">
                  <c:v>12.521000000000001</c:v>
                </c:pt>
                <c:pt idx="145">
                  <c:v>12.544</c:v>
                </c:pt>
                <c:pt idx="146">
                  <c:v>12.576000000000001</c:v>
                </c:pt>
                <c:pt idx="147">
                  <c:v>12.603999999999999</c:v>
                </c:pt>
                <c:pt idx="148">
                  <c:v>12.634</c:v>
                </c:pt>
                <c:pt idx="149">
                  <c:v>12.664</c:v>
                </c:pt>
                <c:pt idx="150">
                  <c:v>12.694000000000001</c:v>
                </c:pt>
                <c:pt idx="151">
                  <c:v>12.715999999999999</c:v>
                </c:pt>
                <c:pt idx="152">
                  <c:v>12.746</c:v>
                </c:pt>
                <c:pt idx="153">
                  <c:v>12.773999999999999</c:v>
                </c:pt>
                <c:pt idx="154">
                  <c:v>12.803000000000001</c:v>
                </c:pt>
                <c:pt idx="155">
                  <c:v>12.831</c:v>
                </c:pt>
                <c:pt idx="156">
                  <c:v>12.86</c:v>
                </c:pt>
                <c:pt idx="157">
                  <c:v>12.882</c:v>
                </c:pt>
                <c:pt idx="158">
                  <c:v>12.91</c:v>
                </c:pt>
                <c:pt idx="159">
                  <c:v>12.936999999999999</c:v>
                </c:pt>
                <c:pt idx="160">
                  <c:v>12.965</c:v>
                </c:pt>
                <c:pt idx="161">
                  <c:v>12.993</c:v>
                </c:pt>
                <c:pt idx="162">
                  <c:v>13.018000000000001</c:v>
                </c:pt>
                <c:pt idx="163">
                  <c:v>13.04</c:v>
                </c:pt>
                <c:pt idx="164">
                  <c:v>13.068</c:v>
                </c:pt>
                <c:pt idx="165">
                  <c:v>13.093999999999999</c:v>
                </c:pt>
                <c:pt idx="166">
                  <c:v>13.121</c:v>
                </c:pt>
                <c:pt idx="167">
                  <c:v>13.146000000000001</c:v>
                </c:pt>
                <c:pt idx="168">
                  <c:v>13.173</c:v>
                </c:pt>
                <c:pt idx="169">
                  <c:v>13.194000000000001</c:v>
                </c:pt>
                <c:pt idx="170">
                  <c:v>13.22</c:v>
                </c:pt>
                <c:pt idx="171">
                  <c:v>13.244999999999999</c:v>
                </c:pt>
                <c:pt idx="172">
                  <c:v>13.272</c:v>
                </c:pt>
                <c:pt idx="173">
                  <c:v>13.295999999999999</c:v>
                </c:pt>
                <c:pt idx="174">
                  <c:v>13.32</c:v>
                </c:pt>
                <c:pt idx="175">
                  <c:v>13.34</c:v>
                </c:pt>
                <c:pt idx="176">
                  <c:v>13.366</c:v>
                </c:pt>
                <c:pt idx="177">
                  <c:v>13.391</c:v>
                </c:pt>
                <c:pt idx="178">
                  <c:v>13.416</c:v>
                </c:pt>
                <c:pt idx="179">
                  <c:v>13.441000000000001</c:v>
                </c:pt>
                <c:pt idx="180">
                  <c:v>13.464</c:v>
                </c:pt>
                <c:pt idx="181">
                  <c:v>13.484</c:v>
                </c:pt>
                <c:pt idx="182">
                  <c:v>13.509</c:v>
                </c:pt>
                <c:pt idx="183">
                  <c:v>13.532999999999999</c:v>
                </c:pt>
                <c:pt idx="184">
                  <c:v>13.557</c:v>
                </c:pt>
                <c:pt idx="185">
                  <c:v>13.581</c:v>
                </c:pt>
                <c:pt idx="186">
                  <c:v>13.603</c:v>
                </c:pt>
                <c:pt idx="187">
                  <c:v>13.621</c:v>
                </c:pt>
                <c:pt idx="188">
                  <c:v>13.645</c:v>
                </c:pt>
                <c:pt idx="189">
                  <c:v>13.669</c:v>
                </c:pt>
                <c:pt idx="190">
                  <c:v>13.692</c:v>
                </c:pt>
                <c:pt idx="191">
                  <c:v>13.715</c:v>
                </c:pt>
                <c:pt idx="192">
                  <c:v>13.738</c:v>
                </c:pt>
                <c:pt idx="193">
                  <c:v>13.755000000000001</c:v>
                </c:pt>
                <c:pt idx="194">
                  <c:v>13.779</c:v>
                </c:pt>
                <c:pt idx="195">
                  <c:v>13.802</c:v>
                </c:pt>
                <c:pt idx="196">
                  <c:v>13.824</c:v>
                </c:pt>
                <c:pt idx="197">
                  <c:v>13.846</c:v>
                </c:pt>
                <c:pt idx="198">
                  <c:v>13.869</c:v>
                </c:pt>
                <c:pt idx="199">
                  <c:v>13.885999999999999</c:v>
                </c:pt>
                <c:pt idx="200">
                  <c:v>13.907999999999999</c:v>
                </c:pt>
                <c:pt idx="201">
                  <c:v>13.93</c:v>
                </c:pt>
                <c:pt idx="202">
                  <c:v>13.951000000000001</c:v>
                </c:pt>
                <c:pt idx="203">
                  <c:v>13.973000000000001</c:v>
                </c:pt>
                <c:pt idx="204">
                  <c:v>13.994999999999999</c:v>
                </c:pt>
                <c:pt idx="205">
                  <c:v>14.010999999999999</c:v>
                </c:pt>
                <c:pt idx="206">
                  <c:v>14.032</c:v>
                </c:pt>
                <c:pt idx="207">
                  <c:v>14.054</c:v>
                </c:pt>
                <c:pt idx="208">
                  <c:v>14.074999999999999</c:v>
                </c:pt>
                <c:pt idx="209">
                  <c:v>14.096</c:v>
                </c:pt>
                <c:pt idx="210">
                  <c:v>14.117000000000001</c:v>
                </c:pt>
                <c:pt idx="211">
                  <c:v>14.132999999999999</c:v>
                </c:pt>
                <c:pt idx="212">
                  <c:v>14.153</c:v>
                </c:pt>
                <c:pt idx="213">
                  <c:v>14.175000000000001</c:v>
                </c:pt>
                <c:pt idx="214">
                  <c:v>14.195</c:v>
                </c:pt>
                <c:pt idx="215">
                  <c:v>14.215</c:v>
                </c:pt>
                <c:pt idx="216">
                  <c:v>14.236000000000001</c:v>
                </c:pt>
                <c:pt idx="217">
                  <c:v>14.252000000000001</c:v>
                </c:pt>
                <c:pt idx="218">
                  <c:v>14.272</c:v>
                </c:pt>
                <c:pt idx="219">
                  <c:v>14.292999999999999</c:v>
                </c:pt>
                <c:pt idx="220">
                  <c:v>14.311999999999999</c:v>
                </c:pt>
                <c:pt idx="221">
                  <c:v>14.332000000000001</c:v>
                </c:pt>
                <c:pt idx="222">
                  <c:v>14.351000000000001</c:v>
                </c:pt>
                <c:pt idx="223">
                  <c:v>14.368</c:v>
                </c:pt>
                <c:pt idx="224">
                  <c:v>14.387</c:v>
                </c:pt>
                <c:pt idx="225">
                  <c:v>14.406000000000001</c:v>
                </c:pt>
                <c:pt idx="226">
                  <c:v>14.426</c:v>
                </c:pt>
                <c:pt idx="227">
                  <c:v>14.445</c:v>
                </c:pt>
                <c:pt idx="228">
                  <c:v>14.465</c:v>
                </c:pt>
                <c:pt idx="229">
                  <c:v>14.48</c:v>
                </c:pt>
                <c:pt idx="230">
                  <c:v>14.5</c:v>
                </c:pt>
                <c:pt idx="231">
                  <c:v>14.518000000000001</c:v>
                </c:pt>
                <c:pt idx="232">
                  <c:v>14.536</c:v>
                </c:pt>
                <c:pt idx="233">
                  <c:v>14.555</c:v>
                </c:pt>
                <c:pt idx="234">
                  <c:v>14.574999999999999</c:v>
                </c:pt>
                <c:pt idx="235">
                  <c:v>14.589</c:v>
                </c:pt>
                <c:pt idx="236">
                  <c:v>14.606999999999999</c:v>
                </c:pt>
                <c:pt idx="237">
                  <c:v>14.625</c:v>
                </c:pt>
                <c:pt idx="238">
                  <c:v>14.644</c:v>
                </c:pt>
                <c:pt idx="239">
                  <c:v>14.662000000000001</c:v>
                </c:pt>
                <c:pt idx="240">
                  <c:v>14.679</c:v>
                </c:pt>
                <c:pt idx="241">
                  <c:v>14.695</c:v>
                </c:pt>
                <c:pt idx="242">
                  <c:v>14.712999999999999</c:v>
                </c:pt>
                <c:pt idx="243">
                  <c:v>14.73</c:v>
                </c:pt>
                <c:pt idx="244">
                  <c:v>14.747999999999999</c:v>
                </c:pt>
                <c:pt idx="245">
                  <c:v>14.768000000000001</c:v>
                </c:pt>
                <c:pt idx="246">
                  <c:v>14.785</c:v>
                </c:pt>
                <c:pt idx="247">
                  <c:v>14.798999999999999</c:v>
                </c:pt>
                <c:pt idx="248">
                  <c:v>14.817</c:v>
                </c:pt>
                <c:pt idx="249">
                  <c:v>14.834</c:v>
                </c:pt>
                <c:pt idx="250">
                  <c:v>14.851000000000001</c:v>
                </c:pt>
                <c:pt idx="251">
                  <c:v>14.869</c:v>
                </c:pt>
                <c:pt idx="252">
                  <c:v>14.885999999999999</c:v>
                </c:pt>
                <c:pt idx="253">
                  <c:v>14.898999999999999</c:v>
                </c:pt>
                <c:pt idx="254">
                  <c:v>14.917</c:v>
                </c:pt>
                <c:pt idx="255">
                  <c:v>14.933</c:v>
                </c:pt>
                <c:pt idx="256">
                  <c:v>14.951000000000001</c:v>
                </c:pt>
                <c:pt idx="257">
                  <c:v>14.967000000000001</c:v>
                </c:pt>
                <c:pt idx="258">
                  <c:v>14.984999999999999</c:v>
                </c:pt>
                <c:pt idx="259">
                  <c:v>14.997999999999999</c:v>
                </c:pt>
                <c:pt idx="260">
                  <c:v>15.016</c:v>
                </c:pt>
                <c:pt idx="261">
                  <c:v>15.032</c:v>
                </c:pt>
                <c:pt idx="262">
                  <c:v>15.048</c:v>
                </c:pt>
                <c:pt idx="263">
                  <c:v>15.065</c:v>
                </c:pt>
                <c:pt idx="264">
                  <c:v>15.081</c:v>
                </c:pt>
                <c:pt idx="265">
                  <c:v>15.093999999999999</c:v>
                </c:pt>
                <c:pt idx="266">
                  <c:v>15.11</c:v>
                </c:pt>
                <c:pt idx="267">
                  <c:v>15.127000000000001</c:v>
                </c:pt>
                <c:pt idx="268">
                  <c:v>15.144</c:v>
                </c:pt>
                <c:pt idx="269">
                  <c:v>15.16</c:v>
                </c:pt>
                <c:pt idx="270">
                  <c:v>15.176</c:v>
                </c:pt>
                <c:pt idx="271">
                  <c:v>15.189</c:v>
                </c:pt>
                <c:pt idx="272">
                  <c:v>15.206</c:v>
                </c:pt>
                <c:pt idx="273">
                  <c:v>15.221</c:v>
                </c:pt>
                <c:pt idx="274">
                  <c:v>15.237</c:v>
                </c:pt>
                <c:pt idx="275">
                  <c:v>15.252000000000001</c:v>
                </c:pt>
                <c:pt idx="276">
                  <c:v>15.268000000000001</c:v>
                </c:pt>
                <c:pt idx="277">
                  <c:v>15.281000000000001</c:v>
                </c:pt>
                <c:pt idx="278">
                  <c:v>15.295999999999999</c:v>
                </c:pt>
                <c:pt idx="279">
                  <c:v>15.311</c:v>
                </c:pt>
                <c:pt idx="280">
                  <c:v>15.327999999999999</c:v>
                </c:pt>
                <c:pt idx="281">
                  <c:v>15.343</c:v>
                </c:pt>
                <c:pt idx="282">
                  <c:v>15.358000000000001</c:v>
                </c:pt>
                <c:pt idx="283">
                  <c:v>15.37</c:v>
                </c:pt>
                <c:pt idx="284">
                  <c:v>15.387</c:v>
                </c:pt>
                <c:pt idx="285">
                  <c:v>15.403</c:v>
                </c:pt>
                <c:pt idx="286">
                  <c:v>15.416</c:v>
                </c:pt>
                <c:pt idx="287">
                  <c:v>15.430999999999999</c:v>
                </c:pt>
                <c:pt idx="288">
                  <c:v>15.446</c:v>
                </c:pt>
                <c:pt idx="289">
                  <c:v>15.459</c:v>
                </c:pt>
                <c:pt idx="290">
                  <c:v>15.473000000000001</c:v>
                </c:pt>
                <c:pt idx="291">
                  <c:v>15.489000000000001</c:v>
                </c:pt>
                <c:pt idx="292">
                  <c:v>15.503</c:v>
                </c:pt>
                <c:pt idx="293">
                  <c:v>15.518000000000001</c:v>
                </c:pt>
                <c:pt idx="294">
                  <c:v>15.532999999999999</c:v>
                </c:pt>
                <c:pt idx="295">
                  <c:v>15.545</c:v>
                </c:pt>
                <c:pt idx="296">
                  <c:v>15.558999999999999</c:v>
                </c:pt>
                <c:pt idx="297">
                  <c:v>15.574</c:v>
                </c:pt>
                <c:pt idx="298">
                  <c:v>15.589</c:v>
                </c:pt>
                <c:pt idx="299">
                  <c:v>15.603</c:v>
                </c:pt>
                <c:pt idx="300">
                  <c:v>15.616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92672"/>
        <c:axId val="97294976"/>
      </c:scatterChart>
      <c:valAx>
        <c:axId val="9729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[s]</a:t>
                </a:r>
              </a:p>
            </c:rich>
          </c:tx>
          <c:layout>
            <c:manualLayout>
              <c:xMode val="edge"/>
              <c:yMode val="edge"/>
              <c:x val="0.48787104442133394"/>
              <c:y val="0.912082419591963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7294976"/>
        <c:crosses val="autoZero"/>
        <c:crossBetween val="midCat"/>
      </c:valAx>
      <c:valAx>
        <c:axId val="97294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increase   [°C]</a:t>
                </a:r>
              </a:p>
            </c:rich>
          </c:tx>
          <c:layout>
            <c:manualLayout>
              <c:xMode val="edge"/>
              <c:yMode val="edge"/>
              <c:x val="1.9023578840116274E-2"/>
              <c:y val="8.3040000000000044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7292672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measurement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011321091404234"/>
          <c:y val="0.11433048146438773"/>
          <c:w val="0.83408625356926813"/>
          <c:h val="0.76623045179634963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circle"/>
            <c:size val="3"/>
            <c:spPr>
              <a:solidFill>
                <a:srgbClr val="0060BF"/>
              </a:solidFill>
              <a:ln>
                <a:solidFill>
                  <a:srgbClr val="0060BF"/>
                </a:solidFill>
              </a:ln>
            </c:spPr>
          </c:marker>
          <c:xVal>
            <c:numRef>
              <c:f>calculations!$L$4:$L$100005</c:f>
              <c:numCache>
                <c:formatCode>0.00</c:formatCode>
                <c:ptCount val="1000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0.69314718055994529</c:v>
                </c:pt>
                <c:pt idx="15">
                  <c:v>0.69314718055994529</c:v>
                </c:pt>
                <c:pt idx="16">
                  <c:v>0.69314718055994529</c:v>
                </c:pt>
                <c:pt idx="17">
                  <c:v>0.69314718055994529</c:v>
                </c:pt>
                <c:pt idx="18">
                  <c:v>0.69314718055994529</c:v>
                </c:pt>
                <c:pt idx="19">
                  <c:v>0.69314718055994529</c:v>
                </c:pt>
                <c:pt idx="20">
                  <c:v>0.69314718055994529</c:v>
                </c:pt>
                <c:pt idx="21">
                  <c:v>0.69314718055994529</c:v>
                </c:pt>
                <c:pt idx="22">
                  <c:v>1.0986122886681098</c:v>
                </c:pt>
                <c:pt idx="23">
                  <c:v>1.0986122886681098</c:v>
                </c:pt>
                <c:pt idx="24">
                  <c:v>1.0986122886681098</c:v>
                </c:pt>
                <c:pt idx="25">
                  <c:v>1.0986122886681098</c:v>
                </c:pt>
                <c:pt idx="26">
                  <c:v>1.0986122886681098</c:v>
                </c:pt>
                <c:pt idx="27">
                  <c:v>1.0986122886681098</c:v>
                </c:pt>
                <c:pt idx="28">
                  <c:v>1.3862943611198906</c:v>
                </c:pt>
                <c:pt idx="29">
                  <c:v>1.3862943611198906</c:v>
                </c:pt>
                <c:pt idx="30">
                  <c:v>1.3862943611198906</c:v>
                </c:pt>
                <c:pt idx="31">
                  <c:v>1.3862943611198906</c:v>
                </c:pt>
                <c:pt idx="32">
                  <c:v>1.3862943611198906</c:v>
                </c:pt>
                <c:pt idx="33">
                  <c:v>1.6094379124341003</c:v>
                </c:pt>
                <c:pt idx="34">
                  <c:v>1.6094379124341003</c:v>
                </c:pt>
                <c:pt idx="35">
                  <c:v>1.6094379124341003</c:v>
                </c:pt>
                <c:pt idx="36">
                  <c:v>1.791759469228055</c:v>
                </c:pt>
                <c:pt idx="37">
                  <c:v>1.791759469228055</c:v>
                </c:pt>
                <c:pt idx="38">
                  <c:v>1.791759469228055</c:v>
                </c:pt>
                <c:pt idx="39">
                  <c:v>1.9459101490553132</c:v>
                </c:pt>
                <c:pt idx="40">
                  <c:v>1.9459101490553132</c:v>
                </c:pt>
                <c:pt idx="41">
                  <c:v>1.9459101490553132</c:v>
                </c:pt>
                <c:pt idx="42">
                  <c:v>2.0794415416798357</c:v>
                </c:pt>
                <c:pt idx="43">
                  <c:v>2.0794415416798357</c:v>
                </c:pt>
                <c:pt idx="44">
                  <c:v>2.1972245773362196</c:v>
                </c:pt>
                <c:pt idx="45">
                  <c:v>2.1972245773362196</c:v>
                </c:pt>
                <c:pt idx="46">
                  <c:v>2.1972245773362196</c:v>
                </c:pt>
                <c:pt idx="47">
                  <c:v>2.3025850929940459</c:v>
                </c:pt>
                <c:pt idx="48">
                  <c:v>2.3978952727983707</c:v>
                </c:pt>
                <c:pt idx="49">
                  <c:v>2.3978952727983707</c:v>
                </c:pt>
                <c:pt idx="50">
                  <c:v>2.4849066497880004</c:v>
                </c:pt>
                <c:pt idx="51">
                  <c:v>2.4849066497880004</c:v>
                </c:pt>
                <c:pt idx="52">
                  <c:v>2.5649493574615367</c:v>
                </c:pt>
                <c:pt idx="53">
                  <c:v>2.6390573296152584</c:v>
                </c:pt>
                <c:pt idx="54">
                  <c:v>2.6390573296152584</c:v>
                </c:pt>
                <c:pt idx="55">
                  <c:v>2.7080502011022101</c:v>
                </c:pt>
                <c:pt idx="56">
                  <c:v>2.7725887222397811</c:v>
                </c:pt>
                <c:pt idx="57">
                  <c:v>2.8332133440562162</c:v>
                </c:pt>
                <c:pt idx="58">
                  <c:v>2.8903717578961645</c:v>
                </c:pt>
                <c:pt idx="59">
                  <c:v>2.9444389791664403</c:v>
                </c:pt>
                <c:pt idx="60">
                  <c:v>2.9957322735539909</c:v>
                </c:pt>
                <c:pt idx="61">
                  <c:v>3.044522437723423</c:v>
                </c:pt>
                <c:pt idx="62">
                  <c:v>3.0910424533583161</c:v>
                </c:pt>
                <c:pt idx="63">
                  <c:v>3.1354942159291497</c:v>
                </c:pt>
                <c:pt idx="64">
                  <c:v>3.1780538303479458</c:v>
                </c:pt>
                <c:pt idx="65">
                  <c:v>3.2188758248682006</c:v>
                </c:pt>
                <c:pt idx="66">
                  <c:v>3.2958368660043291</c:v>
                </c:pt>
                <c:pt idx="67">
                  <c:v>3.3322045101752038</c:v>
                </c:pt>
                <c:pt idx="68">
                  <c:v>3.3672958299864741</c:v>
                </c:pt>
                <c:pt idx="69">
                  <c:v>3.4339872044851463</c:v>
                </c:pt>
                <c:pt idx="70">
                  <c:v>3.4965075614664802</c:v>
                </c:pt>
                <c:pt idx="71">
                  <c:v>3.5263605246161616</c:v>
                </c:pt>
                <c:pt idx="72">
                  <c:v>3.5835189384561099</c:v>
                </c:pt>
                <c:pt idx="73">
                  <c:v>3.6375861597263857</c:v>
                </c:pt>
                <c:pt idx="74">
                  <c:v>3.6888794541139363</c:v>
                </c:pt>
                <c:pt idx="75">
                  <c:v>3.7376696182833684</c:v>
                </c:pt>
                <c:pt idx="76">
                  <c:v>3.784189633918261</c:v>
                </c:pt>
                <c:pt idx="77">
                  <c:v>3.8286413964890951</c:v>
                </c:pt>
                <c:pt idx="78">
                  <c:v>3.8918202981106265</c:v>
                </c:pt>
                <c:pt idx="79">
                  <c:v>3.9318256327243257</c:v>
                </c:pt>
                <c:pt idx="80">
                  <c:v>3.9889840465642745</c:v>
                </c:pt>
                <c:pt idx="81">
                  <c:v>4.0430512678345503</c:v>
                </c:pt>
                <c:pt idx="82">
                  <c:v>4.0943445622221004</c:v>
                </c:pt>
                <c:pt idx="83">
                  <c:v>4.1431347263915326</c:v>
                </c:pt>
                <c:pt idx="84">
                  <c:v>4.1896547420264252</c:v>
                </c:pt>
                <c:pt idx="85">
                  <c:v>4.2484952420493594</c:v>
                </c:pt>
                <c:pt idx="86">
                  <c:v>4.290459441148391</c:v>
                </c:pt>
                <c:pt idx="87">
                  <c:v>4.3438054218536841</c:v>
                </c:pt>
                <c:pt idx="88">
                  <c:v>4.3944491546724391</c:v>
                </c:pt>
                <c:pt idx="89">
                  <c:v>4.4426512564903167</c:v>
                </c:pt>
                <c:pt idx="90">
                  <c:v>4.499809670330265</c:v>
                </c:pt>
                <c:pt idx="91">
                  <c:v>4.5432947822700038</c:v>
                </c:pt>
                <c:pt idx="92">
                  <c:v>4.5951198501345898</c:v>
                </c:pt>
                <c:pt idx="93">
                  <c:v>4.6443908991413725</c:v>
                </c:pt>
                <c:pt idx="94">
                  <c:v>4.6913478822291435</c:v>
                </c:pt>
                <c:pt idx="95">
                  <c:v>4.7449321283632502</c:v>
                </c:pt>
                <c:pt idx="96">
                  <c:v>4.7957905455967413</c:v>
                </c:pt>
                <c:pt idx="97">
                  <c:v>4.8441870864585912</c:v>
                </c:pt>
                <c:pt idx="98">
                  <c:v>4.8978397999509111</c:v>
                </c:pt>
                <c:pt idx="99">
                  <c:v>4.9487598903781684</c:v>
                </c:pt>
                <c:pt idx="100">
                  <c:v>4.9972122737641147</c:v>
                </c:pt>
                <c:pt idx="101">
                  <c:v>5.0498560072495371</c:v>
                </c:pt>
                <c:pt idx="102">
                  <c:v>5.0998664278241987</c:v>
                </c:pt>
                <c:pt idx="103">
                  <c:v>5.1474944768134527</c:v>
                </c:pt>
                <c:pt idx="104">
                  <c:v>5.1984970312658261</c:v>
                </c:pt>
                <c:pt idx="105">
                  <c:v>5.2470240721604862</c:v>
                </c:pt>
                <c:pt idx="106">
                  <c:v>5.2983173665480363</c:v>
                </c:pt>
                <c:pt idx="107">
                  <c:v>5.3471075307174685</c:v>
                </c:pt>
                <c:pt idx="108">
                  <c:v>5.3981627015177525</c:v>
                </c:pt>
                <c:pt idx="109">
                  <c:v>5.4467373716663099</c:v>
                </c:pt>
                <c:pt idx="110">
                  <c:v>5.4971682252932021</c:v>
                </c:pt>
                <c:pt idx="111">
                  <c:v>5.5490760848952201</c:v>
                </c:pt>
                <c:pt idx="112">
                  <c:v>5.598421958998375</c:v>
                </c:pt>
                <c:pt idx="113">
                  <c:v>5.6489742381612063</c:v>
                </c:pt>
                <c:pt idx="114">
                  <c:v>5.6970934865054046</c:v>
                </c:pt>
                <c:pt idx="115">
                  <c:v>5.6970934865054046</c:v>
                </c:pt>
                <c:pt idx="116">
                  <c:v>5.6970934865054046</c:v>
                </c:pt>
                <c:pt idx="117">
                  <c:v>5.6970934865054046</c:v>
                </c:pt>
                <c:pt idx="118">
                  <c:v>5.6970934865054046</c:v>
                </c:pt>
                <c:pt idx="119">
                  <c:v>5.6970934865054046</c:v>
                </c:pt>
                <c:pt idx="120">
                  <c:v>5.6970934865054046</c:v>
                </c:pt>
                <c:pt idx="121">
                  <c:v>5.6970934865054046</c:v>
                </c:pt>
                <c:pt idx="122">
                  <c:v>5.6970934865054046</c:v>
                </c:pt>
                <c:pt idx="123">
                  <c:v>5.6970934865054046</c:v>
                </c:pt>
                <c:pt idx="124">
                  <c:v>5.6970934865054046</c:v>
                </c:pt>
                <c:pt idx="125">
                  <c:v>5.6970934865054046</c:v>
                </c:pt>
                <c:pt idx="126">
                  <c:v>5.6970934865054046</c:v>
                </c:pt>
                <c:pt idx="127">
                  <c:v>5.6970934865054046</c:v>
                </c:pt>
                <c:pt idx="128">
                  <c:v>5.6970934865054046</c:v>
                </c:pt>
                <c:pt idx="129">
                  <c:v>5.6970934865054046</c:v>
                </c:pt>
                <c:pt idx="130">
                  <c:v>5.6970934865054046</c:v>
                </c:pt>
                <c:pt idx="131">
                  <c:v>5.6970934865054046</c:v>
                </c:pt>
                <c:pt idx="132">
                  <c:v>5.6970934865054046</c:v>
                </c:pt>
                <c:pt idx="133">
                  <c:v>5.6970934865054046</c:v>
                </c:pt>
                <c:pt idx="134">
                  <c:v>5.6970934865054046</c:v>
                </c:pt>
                <c:pt idx="135">
                  <c:v>5.6970934865054046</c:v>
                </c:pt>
                <c:pt idx="136">
                  <c:v>5.6970934865054046</c:v>
                </c:pt>
                <c:pt idx="137">
                  <c:v>5.6970934865054046</c:v>
                </c:pt>
                <c:pt idx="138">
                  <c:v>5.6970934865054046</c:v>
                </c:pt>
                <c:pt idx="139">
                  <c:v>5.6970934865054046</c:v>
                </c:pt>
                <c:pt idx="140">
                  <c:v>5.6970934865054046</c:v>
                </c:pt>
                <c:pt idx="141">
                  <c:v>5.6970934865054046</c:v>
                </c:pt>
                <c:pt idx="142">
                  <c:v>5.6970934865054046</c:v>
                </c:pt>
                <c:pt idx="143">
                  <c:v>5.6970934865054046</c:v>
                </c:pt>
                <c:pt idx="144">
                  <c:v>5.6970934865054046</c:v>
                </c:pt>
                <c:pt idx="145">
                  <c:v>5.6970934865054046</c:v>
                </c:pt>
                <c:pt idx="146">
                  <c:v>5.6970934865054046</c:v>
                </c:pt>
                <c:pt idx="147">
                  <c:v>5.6970934865054046</c:v>
                </c:pt>
                <c:pt idx="148">
                  <c:v>5.6970934865054046</c:v>
                </c:pt>
                <c:pt idx="149">
                  <c:v>5.6970934865054046</c:v>
                </c:pt>
                <c:pt idx="150">
                  <c:v>5.6970934865054046</c:v>
                </c:pt>
                <c:pt idx="151">
                  <c:v>5.6970934865054046</c:v>
                </c:pt>
                <c:pt idx="152">
                  <c:v>5.6970934865054046</c:v>
                </c:pt>
                <c:pt idx="153">
                  <c:v>5.6970934865054046</c:v>
                </c:pt>
                <c:pt idx="154">
                  <c:v>5.6970934865054046</c:v>
                </c:pt>
                <c:pt idx="155">
                  <c:v>5.6970934865054046</c:v>
                </c:pt>
                <c:pt idx="156">
                  <c:v>5.6970934865054046</c:v>
                </c:pt>
                <c:pt idx="157">
                  <c:v>5.6970934865054046</c:v>
                </c:pt>
                <c:pt idx="158">
                  <c:v>5.6970934865054046</c:v>
                </c:pt>
                <c:pt idx="159">
                  <c:v>5.6970934865054046</c:v>
                </c:pt>
                <c:pt idx="160">
                  <c:v>5.6970934865054046</c:v>
                </c:pt>
                <c:pt idx="161">
                  <c:v>5.6970934865054046</c:v>
                </c:pt>
                <c:pt idx="162">
                  <c:v>5.6970934865054046</c:v>
                </c:pt>
                <c:pt idx="163">
                  <c:v>5.6970934865054046</c:v>
                </c:pt>
                <c:pt idx="164">
                  <c:v>5.6970934865054046</c:v>
                </c:pt>
                <c:pt idx="165">
                  <c:v>5.6970934865054046</c:v>
                </c:pt>
                <c:pt idx="166">
                  <c:v>5.6970934865054046</c:v>
                </c:pt>
                <c:pt idx="167">
                  <c:v>5.6970934865054046</c:v>
                </c:pt>
                <c:pt idx="168">
                  <c:v>5.6970934865054046</c:v>
                </c:pt>
                <c:pt idx="169">
                  <c:v>5.6970934865054046</c:v>
                </c:pt>
                <c:pt idx="170">
                  <c:v>5.6970934865054046</c:v>
                </c:pt>
                <c:pt idx="171">
                  <c:v>5.6970934865054046</c:v>
                </c:pt>
                <c:pt idx="172">
                  <c:v>5.6970934865054046</c:v>
                </c:pt>
                <c:pt idx="173">
                  <c:v>5.6970934865054046</c:v>
                </c:pt>
                <c:pt idx="174">
                  <c:v>5.6970934865054046</c:v>
                </c:pt>
                <c:pt idx="175">
                  <c:v>5.6970934865054046</c:v>
                </c:pt>
                <c:pt idx="176">
                  <c:v>5.6970934865054046</c:v>
                </c:pt>
                <c:pt idx="177">
                  <c:v>5.6970934865054046</c:v>
                </c:pt>
                <c:pt idx="178">
                  <c:v>5.6970934865054046</c:v>
                </c:pt>
                <c:pt idx="179">
                  <c:v>5.6970934865054046</c:v>
                </c:pt>
                <c:pt idx="180">
                  <c:v>5.6970934865054046</c:v>
                </c:pt>
                <c:pt idx="181">
                  <c:v>5.6970934865054046</c:v>
                </c:pt>
                <c:pt idx="182">
                  <c:v>5.6970934865054046</c:v>
                </c:pt>
                <c:pt idx="183">
                  <c:v>5.6970934865054046</c:v>
                </c:pt>
                <c:pt idx="184">
                  <c:v>5.6970934865054046</c:v>
                </c:pt>
                <c:pt idx="185">
                  <c:v>5.6970934865054046</c:v>
                </c:pt>
                <c:pt idx="186">
                  <c:v>5.6970934865054046</c:v>
                </c:pt>
                <c:pt idx="187">
                  <c:v>5.6970934865054046</c:v>
                </c:pt>
                <c:pt idx="188">
                  <c:v>5.6970934865054046</c:v>
                </c:pt>
                <c:pt idx="189">
                  <c:v>5.6970934865054046</c:v>
                </c:pt>
                <c:pt idx="190">
                  <c:v>5.6970934865054046</c:v>
                </c:pt>
                <c:pt idx="191">
                  <c:v>5.6970934865054046</c:v>
                </c:pt>
                <c:pt idx="192">
                  <c:v>5.6970934865054046</c:v>
                </c:pt>
                <c:pt idx="193">
                  <c:v>5.6970934865054046</c:v>
                </c:pt>
                <c:pt idx="194">
                  <c:v>5.6970934865054046</c:v>
                </c:pt>
                <c:pt idx="195">
                  <c:v>5.6970934865054046</c:v>
                </c:pt>
                <c:pt idx="196">
                  <c:v>5.6970934865054046</c:v>
                </c:pt>
                <c:pt idx="197">
                  <c:v>5.6970934865054046</c:v>
                </c:pt>
                <c:pt idx="198">
                  <c:v>5.6970934865054046</c:v>
                </c:pt>
                <c:pt idx="199">
                  <c:v>5.6970934865054046</c:v>
                </c:pt>
                <c:pt idx="200">
                  <c:v>5.6970934865054046</c:v>
                </c:pt>
                <c:pt idx="201">
                  <c:v>5.6970934865054046</c:v>
                </c:pt>
                <c:pt idx="202">
                  <c:v>5.6970934865054046</c:v>
                </c:pt>
                <c:pt idx="203">
                  <c:v>5.6970934865054046</c:v>
                </c:pt>
                <c:pt idx="204">
                  <c:v>5.6970934865054046</c:v>
                </c:pt>
                <c:pt idx="205">
                  <c:v>5.6970934865054046</c:v>
                </c:pt>
                <c:pt idx="206">
                  <c:v>5.6970934865054046</c:v>
                </c:pt>
                <c:pt idx="207">
                  <c:v>5.6970934865054046</c:v>
                </c:pt>
                <c:pt idx="208">
                  <c:v>5.6970934865054046</c:v>
                </c:pt>
                <c:pt idx="209">
                  <c:v>5.6970934865054046</c:v>
                </c:pt>
                <c:pt idx="210">
                  <c:v>5.6970934865054046</c:v>
                </c:pt>
                <c:pt idx="211">
                  <c:v>5.6970934865054046</c:v>
                </c:pt>
                <c:pt idx="212">
                  <c:v>5.6970934865054046</c:v>
                </c:pt>
                <c:pt idx="213">
                  <c:v>5.6970934865054046</c:v>
                </c:pt>
                <c:pt idx="214">
                  <c:v>5.6970934865054046</c:v>
                </c:pt>
                <c:pt idx="215">
                  <c:v>5.6970934865054046</c:v>
                </c:pt>
                <c:pt idx="216">
                  <c:v>5.6970934865054046</c:v>
                </c:pt>
                <c:pt idx="217">
                  <c:v>5.6970934865054046</c:v>
                </c:pt>
                <c:pt idx="218">
                  <c:v>5.6970934865054046</c:v>
                </c:pt>
                <c:pt idx="219">
                  <c:v>5.6970934865054046</c:v>
                </c:pt>
                <c:pt idx="220">
                  <c:v>5.6970934865054046</c:v>
                </c:pt>
                <c:pt idx="221">
                  <c:v>5.6970934865054046</c:v>
                </c:pt>
                <c:pt idx="222">
                  <c:v>5.6970934865054046</c:v>
                </c:pt>
                <c:pt idx="223">
                  <c:v>5.6970934865054046</c:v>
                </c:pt>
                <c:pt idx="224">
                  <c:v>5.6970934865054046</c:v>
                </c:pt>
                <c:pt idx="225">
                  <c:v>5.6970934865054046</c:v>
                </c:pt>
                <c:pt idx="226">
                  <c:v>5.6970934865054046</c:v>
                </c:pt>
                <c:pt idx="227">
                  <c:v>5.6970934865054046</c:v>
                </c:pt>
                <c:pt idx="228">
                  <c:v>5.6970934865054046</c:v>
                </c:pt>
                <c:pt idx="229">
                  <c:v>5.6970934865054046</c:v>
                </c:pt>
                <c:pt idx="230">
                  <c:v>5.6970934865054046</c:v>
                </c:pt>
                <c:pt idx="231">
                  <c:v>5.6970934865054046</c:v>
                </c:pt>
                <c:pt idx="232">
                  <c:v>5.6970934865054046</c:v>
                </c:pt>
                <c:pt idx="233">
                  <c:v>5.6970934865054046</c:v>
                </c:pt>
                <c:pt idx="234">
                  <c:v>5.6970934865054046</c:v>
                </c:pt>
                <c:pt idx="235">
                  <c:v>5.6970934865054046</c:v>
                </c:pt>
                <c:pt idx="236">
                  <c:v>5.6970934865054046</c:v>
                </c:pt>
                <c:pt idx="237">
                  <c:v>5.6970934865054046</c:v>
                </c:pt>
                <c:pt idx="238">
                  <c:v>5.6970934865054046</c:v>
                </c:pt>
                <c:pt idx="239">
                  <c:v>5.6970934865054046</c:v>
                </c:pt>
                <c:pt idx="240">
                  <c:v>5.6970934865054046</c:v>
                </c:pt>
                <c:pt idx="241">
                  <c:v>5.6970934865054046</c:v>
                </c:pt>
                <c:pt idx="242">
                  <c:v>5.6970934865054046</c:v>
                </c:pt>
                <c:pt idx="243">
                  <c:v>5.6970934865054046</c:v>
                </c:pt>
                <c:pt idx="244">
                  <c:v>5.6970934865054046</c:v>
                </c:pt>
                <c:pt idx="245">
                  <c:v>5.6970934865054046</c:v>
                </c:pt>
                <c:pt idx="246">
                  <c:v>5.6970934865054046</c:v>
                </c:pt>
                <c:pt idx="247">
                  <c:v>5.6970934865054046</c:v>
                </c:pt>
                <c:pt idx="248">
                  <c:v>5.6970934865054046</c:v>
                </c:pt>
                <c:pt idx="249">
                  <c:v>5.6970934865054046</c:v>
                </c:pt>
                <c:pt idx="250">
                  <c:v>5.6970934865054046</c:v>
                </c:pt>
                <c:pt idx="251">
                  <c:v>5.6970934865054046</c:v>
                </c:pt>
                <c:pt idx="252">
                  <c:v>5.6970934865054046</c:v>
                </c:pt>
                <c:pt idx="253">
                  <c:v>5.6970934865054046</c:v>
                </c:pt>
                <c:pt idx="254">
                  <c:v>5.6970934865054046</c:v>
                </c:pt>
                <c:pt idx="255">
                  <c:v>5.6970934865054046</c:v>
                </c:pt>
                <c:pt idx="256">
                  <c:v>5.6970934865054046</c:v>
                </c:pt>
                <c:pt idx="257">
                  <c:v>5.6970934865054046</c:v>
                </c:pt>
                <c:pt idx="258">
                  <c:v>5.6970934865054046</c:v>
                </c:pt>
                <c:pt idx="259">
                  <c:v>5.6970934865054046</c:v>
                </c:pt>
                <c:pt idx="260">
                  <c:v>5.6970934865054046</c:v>
                </c:pt>
                <c:pt idx="261">
                  <c:v>5.6970934865054046</c:v>
                </c:pt>
                <c:pt idx="262">
                  <c:v>5.6970934865054046</c:v>
                </c:pt>
                <c:pt idx="263">
                  <c:v>5.6970934865054046</c:v>
                </c:pt>
                <c:pt idx="264">
                  <c:v>5.6970934865054046</c:v>
                </c:pt>
                <c:pt idx="265">
                  <c:v>5.6970934865054046</c:v>
                </c:pt>
                <c:pt idx="266">
                  <c:v>5.6970934865054046</c:v>
                </c:pt>
                <c:pt idx="267">
                  <c:v>5.6970934865054046</c:v>
                </c:pt>
                <c:pt idx="268">
                  <c:v>5.6970934865054046</c:v>
                </c:pt>
                <c:pt idx="269">
                  <c:v>5.6970934865054046</c:v>
                </c:pt>
                <c:pt idx="270">
                  <c:v>5.6970934865054046</c:v>
                </c:pt>
                <c:pt idx="271">
                  <c:v>5.6970934865054046</c:v>
                </c:pt>
                <c:pt idx="272">
                  <c:v>5.6970934865054046</c:v>
                </c:pt>
                <c:pt idx="273">
                  <c:v>5.6970934865054046</c:v>
                </c:pt>
                <c:pt idx="274">
                  <c:v>5.6970934865054046</c:v>
                </c:pt>
                <c:pt idx="275">
                  <c:v>5.6970934865054046</c:v>
                </c:pt>
                <c:pt idx="276">
                  <c:v>5.6970934865054046</c:v>
                </c:pt>
                <c:pt idx="277">
                  <c:v>5.6970934865054046</c:v>
                </c:pt>
                <c:pt idx="278">
                  <c:v>5.6970934865054046</c:v>
                </c:pt>
                <c:pt idx="279">
                  <c:v>5.6970934865054046</c:v>
                </c:pt>
                <c:pt idx="280">
                  <c:v>5.6970934865054046</c:v>
                </c:pt>
                <c:pt idx="281">
                  <c:v>5.6970934865054046</c:v>
                </c:pt>
                <c:pt idx="282">
                  <c:v>5.6970934865054046</c:v>
                </c:pt>
                <c:pt idx="283">
                  <c:v>5.6970934865054046</c:v>
                </c:pt>
                <c:pt idx="284">
                  <c:v>5.6970934865054046</c:v>
                </c:pt>
                <c:pt idx="285">
                  <c:v>5.6970934865054046</c:v>
                </c:pt>
                <c:pt idx="286">
                  <c:v>5.6970934865054046</c:v>
                </c:pt>
                <c:pt idx="287">
                  <c:v>5.6970934865054046</c:v>
                </c:pt>
                <c:pt idx="288">
                  <c:v>5.6970934865054046</c:v>
                </c:pt>
                <c:pt idx="289">
                  <c:v>5.6970934865054046</c:v>
                </c:pt>
                <c:pt idx="290">
                  <c:v>5.6970934865054046</c:v>
                </c:pt>
                <c:pt idx="291">
                  <c:v>5.6970934865054046</c:v>
                </c:pt>
                <c:pt idx="292">
                  <c:v>5.6970934865054046</c:v>
                </c:pt>
                <c:pt idx="293">
                  <c:v>5.6970934865054046</c:v>
                </c:pt>
                <c:pt idx="294">
                  <c:v>5.6970934865054046</c:v>
                </c:pt>
                <c:pt idx="295">
                  <c:v>5.6970934865054046</c:v>
                </c:pt>
                <c:pt idx="296">
                  <c:v>5.6970934865054046</c:v>
                </c:pt>
                <c:pt idx="297">
                  <c:v>5.6970934865054046</c:v>
                </c:pt>
                <c:pt idx="298">
                  <c:v>5.6970934865054046</c:v>
                </c:pt>
                <c:pt idx="299">
                  <c:v>5.6970934865054046</c:v>
                </c:pt>
                <c:pt idx="300">
                  <c:v>5.6970934865054046</c:v>
                </c:pt>
                <c:pt idx="301">
                  <c:v>5.6970934865054046</c:v>
                </c:pt>
                <c:pt idx="302">
                  <c:v>5.6970934865054046</c:v>
                </c:pt>
                <c:pt idx="303">
                  <c:v>5.6970934865054046</c:v>
                </c:pt>
                <c:pt idx="304">
                  <c:v>5.6970934865054046</c:v>
                </c:pt>
                <c:pt idx="305">
                  <c:v>5.6970934865054046</c:v>
                </c:pt>
                <c:pt idx="306">
                  <c:v>5.6970934865054046</c:v>
                </c:pt>
                <c:pt idx="307">
                  <c:v>5.6970934865054046</c:v>
                </c:pt>
                <c:pt idx="308">
                  <c:v>5.6970934865054046</c:v>
                </c:pt>
                <c:pt idx="309">
                  <c:v>5.6970934865054046</c:v>
                </c:pt>
                <c:pt idx="310">
                  <c:v>5.6970934865054046</c:v>
                </c:pt>
                <c:pt idx="311">
                  <c:v>5.6970934865054046</c:v>
                </c:pt>
                <c:pt idx="312">
                  <c:v>5.6970934865054046</c:v>
                </c:pt>
                <c:pt idx="313">
                  <c:v>5.6970934865054046</c:v>
                </c:pt>
                <c:pt idx="314">
                  <c:v>5.6970934865054046</c:v>
                </c:pt>
                <c:pt idx="315">
                  <c:v>5.6970934865054046</c:v>
                </c:pt>
                <c:pt idx="316">
                  <c:v>5.6970934865054046</c:v>
                </c:pt>
                <c:pt idx="317">
                  <c:v>5.6970934865054046</c:v>
                </c:pt>
                <c:pt idx="318">
                  <c:v>5.6970934865054046</c:v>
                </c:pt>
                <c:pt idx="319">
                  <c:v>5.6970934865054046</c:v>
                </c:pt>
                <c:pt idx="320">
                  <c:v>5.6970934865054046</c:v>
                </c:pt>
                <c:pt idx="321">
                  <c:v>5.6970934865054046</c:v>
                </c:pt>
                <c:pt idx="322">
                  <c:v>5.6970934865054046</c:v>
                </c:pt>
                <c:pt idx="323">
                  <c:v>5.6970934865054046</c:v>
                </c:pt>
                <c:pt idx="324">
                  <c:v>5.6970934865054046</c:v>
                </c:pt>
                <c:pt idx="325">
                  <c:v>5.6970934865054046</c:v>
                </c:pt>
                <c:pt idx="326">
                  <c:v>5.6970934865054046</c:v>
                </c:pt>
                <c:pt idx="327">
                  <c:v>5.6970934865054046</c:v>
                </c:pt>
                <c:pt idx="328">
                  <c:v>5.6970934865054046</c:v>
                </c:pt>
                <c:pt idx="329">
                  <c:v>5.6970934865054046</c:v>
                </c:pt>
                <c:pt idx="330">
                  <c:v>5.6970934865054046</c:v>
                </c:pt>
                <c:pt idx="331">
                  <c:v>5.6970934865054046</c:v>
                </c:pt>
                <c:pt idx="332">
                  <c:v>5.6970934865054046</c:v>
                </c:pt>
                <c:pt idx="333">
                  <c:v>5.6970934865054046</c:v>
                </c:pt>
                <c:pt idx="334">
                  <c:v>5.6970934865054046</c:v>
                </c:pt>
                <c:pt idx="335">
                  <c:v>5.6970934865054046</c:v>
                </c:pt>
                <c:pt idx="336">
                  <c:v>5.6970934865054046</c:v>
                </c:pt>
                <c:pt idx="337">
                  <c:v>5.6970934865054046</c:v>
                </c:pt>
                <c:pt idx="338">
                  <c:v>5.6970934865054046</c:v>
                </c:pt>
                <c:pt idx="339">
                  <c:v>5.6970934865054046</c:v>
                </c:pt>
                <c:pt idx="340">
                  <c:v>5.6970934865054046</c:v>
                </c:pt>
                <c:pt idx="341">
                  <c:v>5.6970934865054046</c:v>
                </c:pt>
                <c:pt idx="342">
                  <c:v>5.6970934865054046</c:v>
                </c:pt>
                <c:pt idx="343">
                  <c:v>5.6970934865054046</c:v>
                </c:pt>
                <c:pt idx="344">
                  <c:v>5.6970934865054046</c:v>
                </c:pt>
                <c:pt idx="345">
                  <c:v>5.6970934865054046</c:v>
                </c:pt>
                <c:pt idx="346">
                  <c:v>5.6970934865054046</c:v>
                </c:pt>
                <c:pt idx="347">
                  <c:v>5.6970934865054046</c:v>
                </c:pt>
                <c:pt idx="348">
                  <c:v>5.6970934865054046</c:v>
                </c:pt>
                <c:pt idx="349">
                  <c:v>5.6970934865054046</c:v>
                </c:pt>
                <c:pt idx="350">
                  <c:v>5.6970934865054046</c:v>
                </c:pt>
                <c:pt idx="351">
                  <c:v>5.6970934865054046</c:v>
                </c:pt>
                <c:pt idx="352">
                  <c:v>5.6970934865054046</c:v>
                </c:pt>
                <c:pt idx="353">
                  <c:v>5.6970934865054046</c:v>
                </c:pt>
                <c:pt idx="354">
                  <c:v>5.6970934865054046</c:v>
                </c:pt>
                <c:pt idx="355">
                  <c:v>5.6970934865054046</c:v>
                </c:pt>
                <c:pt idx="356">
                  <c:v>5.6970934865054046</c:v>
                </c:pt>
                <c:pt idx="357">
                  <c:v>5.6970934865054046</c:v>
                </c:pt>
                <c:pt idx="358">
                  <c:v>5.6970934865054046</c:v>
                </c:pt>
                <c:pt idx="359">
                  <c:v>5.6970934865054046</c:v>
                </c:pt>
                <c:pt idx="360">
                  <c:v>5.6970934865054046</c:v>
                </c:pt>
                <c:pt idx="361">
                  <c:v>5.6970934865054046</c:v>
                </c:pt>
                <c:pt idx="362">
                  <c:v>5.6970934865054046</c:v>
                </c:pt>
                <c:pt idx="363">
                  <c:v>5.6970934865054046</c:v>
                </c:pt>
                <c:pt idx="364">
                  <c:v>5.6970934865054046</c:v>
                </c:pt>
                <c:pt idx="365">
                  <c:v>5.6970934865054046</c:v>
                </c:pt>
                <c:pt idx="366">
                  <c:v>5.6970934865054046</c:v>
                </c:pt>
                <c:pt idx="367">
                  <c:v>5.6970934865054046</c:v>
                </c:pt>
                <c:pt idx="368">
                  <c:v>5.6970934865054046</c:v>
                </c:pt>
                <c:pt idx="369">
                  <c:v>5.6970934865054046</c:v>
                </c:pt>
                <c:pt idx="370">
                  <c:v>5.6970934865054046</c:v>
                </c:pt>
                <c:pt idx="371">
                  <c:v>5.6970934865054046</c:v>
                </c:pt>
                <c:pt idx="372">
                  <c:v>5.6970934865054046</c:v>
                </c:pt>
                <c:pt idx="373">
                  <c:v>5.6970934865054046</c:v>
                </c:pt>
                <c:pt idx="374">
                  <c:v>5.6970934865054046</c:v>
                </c:pt>
                <c:pt idx="375">
                  <c:v>5.6970934865054046</c:v>
                </c:pt>
                <c:pt idx="376">
                  <c:v>5.6970934865054046</c:v>
                </c:pt>
                <c:pt idx="377">
                  <c:v>5.6970934865054046</c:v>
                </c:pt>
                <c:pt idx="378">
                  <c:v>5.6970934865054046</c:v>
                </c:pt>
                <c:pt idx="379">
                  <c:v>5.6970934865054046</c:v>
                </c:pt>
                <c:pt idx="380">
                  <c:v>5.6970934865054046</c:v>
                </c:pt>
                <c:pt idx="381">
                  <c:v>5.6970934865054046</c:v>
                </c:pt>
                <c:pt idx="382">
                  <c:v>5.6970934865054046</c:v>
                </c:pt>
                <c:pt idx="383">
                  <c:v>5.6970934865054046</c:v>
                </c:pt>
                <c:pt idx="384">
                  <c:v>5.6970934865054046</c:v>
                </c:pt>
                <c:pt idx="385">
                  <c:v>5.6970934865054046</c:v>
                </c:pt>
                <c:pt idx="386">
                  <c:v>5.6970934865054046</c:v>
                </c:pt>
                <c:pt idx="387">
                  <c:v>5.6970934865054046</c:v>
                </c:pt>
                <c:pt idx="388">
                  <c:v>5.6970934865054046</c:v>
                </c:pt>
                <c:pt idx="389">
                  <c:v>5.6970934865054046</c:v>
                </c:pt>
                <c:pt idx="390">
                  <c:v>5.6970934865054046</c:v>
                </c:pt>
                <c:pt idx="391">
                  <c:v>5.6970934865054046</c:v>
                </c:pt>
                <c:pt idx="392">
                  <c:v>5.6970934865054046</c:v>
                </c:pt>
                <c:pt idx="393">
                  <c:v>5.6970934865054046</c:v>
                </c:pt>
                <c:pt idx="394">
                  <c:v>5.6970934865054046</c:v>
                </c:pt>
                <c:pt idx="395">
                  <c:v>5.6970934865054046</c:v>
                </c:pt>
                <c:pt idx="396">
                  <c:v>5.6970934865054046</c:v>
                </c:pt>
                <c:pt idx="397">
                  <c:v>5.6970934865054046</c:v>
                </c:pt>
                <c:pt idx="398">
                  <c:v>5.6970934865054046</c:v>
                </c:pt>
                <c:pt idx="399">
                  <c:v>5.6970934865054046</c:v>
                </c:pt>
                <c:pt idx="400">
                  <c:v>5.6970934865054046</c:v>
                </c:pt>
                <c:pt idx="401">
                  <c:v>5.6970934865054046</c:v>
                </c:pt>
                <c:pt idx="402">
                  <c:v>5.6970934865054046</c:v>
                </c:pt>
                <c:pt idx="403">
                  <c:v>5.6970934865054046</c:v>
                </c:pt>
                <c:pt idx="404">
                  <c:v>5.6970934865054046</c:v>
                </c:pt>
                <c:pt idx="405">
                  <c:v>5.6970934865054046</c:v>
                </c:pt>
                <c:pt idx="406">
                  <c:v>5.6970934865054046</c:v>
                </c:pt>
                <c:pt idx="407">
                  <c:v>5.6970934865054046</c:v>
                </c:pt>
                <c:pt idx="408">
                  <c:v>5.6970934865054046</c:v>
                </c:pt>
                <c:pt idx="409">
                  <c:v>5.6970934865054046</c:v>
                </c:pt>
                <c:pt idx="410">
                  <c:v>5.6970934865054046</c:v>
                </c:pt>
                <c:pt idx="411">
                  <c:v>5.6970934865054046</c:v>
                </c:pt>
                <c:pt idx="412">
                  <c:v>5.6970934865054046</c:v>
                </c:pt>
                <c:pt idx="413">
                  <c:v>5.6970934865054046</c:v>
                </c:pt>
                <c:pt idx="414">
                  <c:v>5.6970934865054046</c:v>
                </c:pt>
                <c:pt idx="415">
                  <c:v>5.6970934865054046</c:v>
                </c:pt>
                <c:pt idx="416">
                  <c:v>5.6970934865054046</c:v>
                </c:pt>
                <c:pt idx="417">
                  <c:v>5.6970934865054046</c:v>
                </c:pt>
                <c:pt idx="418">
                  <c:v>5.6970934865054046</c:v>
                </c:pt>
                <c:pt idx="419">
                  <c:v>5.6970934865054046</c:v>
                </c:pt>
                <c:pt idx="420">
                  <c:v>5.6970934865054046</c:v>
                </c:pt>
                <c:pt idx="421">
                  <c:v>5.6970934865054046</c:v>
                </c:pt>
                <c:pt idx="422">
                  <c:v>5.6970934865054046</c:v>
                </c:pt>
                <c:pt idx="423">
                  <c:v>5.6970934865054046</c:v>
                </c:pt>
                <c:pt idx="424">
                  <c:v>5.6970934865054046</c:v>
                </c:pt>
                <c:pt idx="425">
                  <c:v>5.6970934865054046</c:v>
                </c:pt>
                <c:pt idx="426">
                  <c:v>5.6970934865054046</c:v>
                </c:pt>
                <c:pt idx="427">
                  <c:v>5.6970934865054046</c:v>
                </c:pt>
                <c:pt idx="428">
                  <c:v>5.6970934865054046</c:v>
                </c:pt>
                <c:pt idx="429">
                  <c:v>5.6970934865054046</c:v>
                </c:pt>
                <c:pt idx="430">
                  <c:v>5.6970934865054046</c:v>
                </c:pt>
                <c:pt idx="431">
                  <c:v>5.6970934865054046</c:v>
                </c:pt>
                <c:pt idx="432">
                  <c:v>5.6970934865054046</c:v>
                </c:pt>
                <c:pt idx="433">
                  <c:v>5.6970934865054046</c:v>
                </c:pt>
                <c:pt idx="434">
                  <c:v>5.6970934865054046</c:v>
                </c:pt>
                <c:pt idx="435">
                  <c:v>5.6970934865054046</c:v>
                </c:pt>
                <c:pt idx="436">
                  <c:v>5.6970934865054046</c:v>
                </c:pt>
                <c:pt idx="437">
                  <c:v>5.6970934865054046</c:v>
                </c:pt>
                <c:pt idx="438">
                  <c:v>5.6970934865054046</c:v>
                </c:pt>
                <c:pt idx="439">
                  <c:v>5.6970934865054046</c:v>
                </c:pt>
                <c:pt idx="440">
                  <c:v>5.6970934865054046</c:v>
                </c:pt>
                <c:pt idx="441">
                  <c:v>5.6970934865054046</c:v>
                </c:pt>
                <c:pt idx="442">
                  <c:v>5.6970934865054046</c:v>
                </c:pt>
                <c:pt idx="443">
                  <c:v>5.6970934865054046</c:v>
                </c:pt>
                <c:pt idx="444">
                  <c:v>5.6970934865054046</c:v>
                </c:pt>
                <c:pt idx="445">
                  <c:v>5.6970934865054046</c:v>
                </c:pt>
                <c:pt idx="446">
                  <c:v>5.6970934865054046</c:v>
                </c:pt>
                <c:pt idx="447">
                  <c:v>5.6970934865054046</c:v>
                </c:pt>
                <c:pt idx="448">
                  <c:v>5.6970934865054046</c:v>
                </c:pt>
                <c:pt idx="449">
                  <c:v>5.6970934865054046</c:v>
                </c:pt>
                <c:pt idx="450">
                  <c:v>5.6970934865054046</c:v>
                </c:pt>
                <c:pt idx="451">
                  <c:v>5.6970934865054046</c:v>
                </c:pt>
                <c:pt idx="452">
                  <c:v>5.6970934865054046</c:v>
                </c:pt>
                <c:pt idx="453">
                  <c:v>5.6970934865054046</c:v>
                </c:pt>
                <c:pt idx="454">
                  <c:v>5.6970934865054046</c:v>
                </c:pt>
                <c:pt idx="455">
                  <c:v>5.6970934865054046</c:v>
                </c:pt>
                <c:pt idx="456">
                  <c:v>5.6970934865054046</c:v>
                </c:pt>
                <c:pt idx="457">
                  <c:v>5.6970934865054046</c:v>
                </c:pt>
                <c:pt idx="458">
                  <c:v>5.6970934865054046</c:v>
                </c:pt>
                <c:pt idx="459">
                  <c:v>5.6970934865054046</c:v>
                </c:pt>
                <c:pt idx="460">
                  <c:v>5.6970934865054046</c:v>
                </c:pt>
                <c:pt idx="461">
                  <c:v>5.6970934865054046</c:v>
                </c:pt>
                <c:pt idx="462">
                  <c:v>5.6970934865054046</c:v>
                </c:pt>
                <c:pt idx="463">
                  <c:v>5.6970934865054046</c:v>
                </c:pt>
                <c:pt idx="464">
                  <c:v>5.6970934865054046</c:v>
                </c:pt>
                <c:pt idx="465">
                  <c:v>5.6970934865054046</c:v>
                </c:pt>
                <c:pt idx="466">
                  <c:v>5.6970934865054046</c:v>
                </c:pt>
                <c:pt idx="467">
                  <c:v>5.6970934865054046</c:v>
                </c:pt>
                <c:pt idx="468">
                  <c:v>5.6970934865054046</c:v>
                </c:pt>
                <c:pt idx="469">
                  <c:v>5.6970934865054046</c:v>
                </c:pt>
                <c:pt idx="470">
                  <c:v>5.6970934865054046</c:v>
                </c:pt>
                <c:pt idx="471">
                  <c:v>5.6970934865054046</c:v>
                </c:pt>
                <c:pt idx="472">
                  <c:v>5.6970934865054046</c:v>
                </c:pt>
                <c:pt idx="473">
                  <c:v>5.6970934865054046</c:v>
                </c:pt>
                <c:pt idx="474">
                  <c:v>5.6970934865054046</c:v>
                </c:pt>
                <c:pt idx="475">
                  <c:v>5.6970934865054046</c:v>
                </c:pt>
                <c:pt idx="476">
                  <c:v>5.6970934865054046</c:v>
                </c:pt>
                <c:pt idx="477">
                  <c:v>5.6970934865054046</c:v>
                </c:pt>
                <c:pt idx="478">
                  <c:v>5.6970934865054046</c:v>
                </c:pt>
                <c:pt idx="479">
                  <c:v>5.6970934865054046</c:v>
                </c:pt>
                <c:pt idx="480">
                  <c:v>5.6970934865054046</c:v>
                </c:pt>
                <c:pt idx="481">
                  <c:v>5.6970934865054046</c:v>
                </c:pt>
                <c:pt idx="482">
                  <c:v>5.6970934865054046</c:v>
                </c:pt>
                <c:pt idx="483">
                  <c:v>5.6970934865054046</c:v>
                </c:pt>
                <c:pt idx="484">
                  <c:v>5.6970934865054046</c:v>
                </c:pt>
                <c:pt idx="485">
                  <c:v>5.6970934865054046</c:v>
                </c:pt>
                <c:pt idx="486">
                  <c:v>5.6970934865054046</c:v>
                </c:pt>
                <c:pt idx="487">
                  <c:v>5.6970934865054046</c:v>
                </c:pt>
                <c:pt idx="488">
                  <c:v>5.6970934865054046</c:v>
                </c:pt>
                <c:pt idx="489">
                  <c:v>5.6970934865054046</c:v>
                </c:pt>
                <c:pt idx="490">
                  <c:v>5.6970934865054046</c:v>
                </c:pt>
                <c:pt idx="491">
                  <c:v>5.6970934865054046</c:v>
                </c:pt>
                <c:pt idx="492">
                  <c:v>5.6970934865054046</c:v>
                </c:pt>
                <c:pt idx="493">
                  <c:v>5.6970934865054046</c:v>
                </c:pt>
                <c:pt idx="494">
                  <c:v>5.6970934865054046</c:v>
                </c:pt>
                <c:pt idx="495">
                  <c:v>5.6970934865054046</c:v>
                </c:pt>
                <c:pt idx="496">
                  <c:v>5.6970934865054046</c:v>
                </c:pt>
                <c:pt idx="497">
                  <c:v>5.6970934865054046</c:v>
                </c:pt>
                <c:pt idx="498">
                  <c:v>5.6970934865054046</c:v>
                </c:pt>
                <c:pt idx="499">
                  <c:v>5.6970934865054046</c:v>
                </c:pt>
                <c:pt idx="500">
                  <c:v>5.6970934865054046</c:v>
                </c:pt>
                <c:pt idx="501">
                  <c:v>5.6970934865054046</c:v>
                </c:pt>
                <c:pt idx="502">
                  <c:v>5.6970934865054046</c:v>
                </c:pt>
                <c:pt idx="503">
                  <c:v>5.6970934865054046</c:v>
                </c:pt>
                <c:pt idx="504">
                  <c:v>5.6970934865054046</c:v>
                </c:pt>
                <c:pt idx="505">
                  <c:v>5.6970934865054046</c:v>
                </c:pt>
                <c:pt idx="506">
                  <c:v>5.6970934865054046</c:v>
                </c:pt>
                <c:pt idx="507">
                  <c:v>5.6970934865054046</c:v>
                </c:pt>
                <c:pt idx="508">
                  <c:v>5.6970934865054046</c:v>
                </c:pt>
                <c:pt idx="509">
                  <c:v>5.6970934865054046</c:v>
                </c:pt>
                <c:pt idx="510">
                  <c:v>5.6970934865054046</c:v>
                </c:pt>
                <c:pt idx="511">
                  <c:v>5.6970934865054046</c:v>
                </c:pt>
                <c:pt idx="512">
                  <c:v>5.6970934865054046</c:v>
                </c:pt>
                <c:pt idx="513">
                  <c:v>5.6970934865054046</c:v>
                </c:pt>
                <c:pt idx="514">
                  <c:v>5.6970934865054046</c:v>
                </c:pt>
                <c:pt idx="515">
                  <c:v>5.6970934865054046</c:v>
                </c:pt>
                <c:pt idx="516">
                  <c:v>5.6970934865054046</c:v>
                </c:pt>
                <c:pt idx="517">
                  <c:v>5.6970934865054046</c:v>
                </c:pt>
                <c:pt idx="518">
                  <c:v>5.6970934865054046</c:v>
                </c:pt>
                <c:pt idx="519">
                  <c:v>5.6970934865054046</c:v>
                </c:pt>
                <c:pt idx="520">
                  <c:v>5.6970934865054046</c:v>
                </c:pt>
                <c:pt idx="521">
                  <c:v>5.6970934865054046</c:v>
                </c:pt>
                <c:pt idx="522">
                  <c:v>5.6970934865054046</c:v>
                </c:pt>
                <c:pt idx="523">
                  <c:v>5.6970934865054046</c:v>
                </c:pt>
                <c:pt idx="524">
                  <c:v>5.6970934865054046</c:v>
                </c:pt>
                <c:pt idx="525">
                  <c:v>5.6970934865054046</c:v>
                </c:pt>
                <c:pt idx="526">
                  <c:v>5.6970934865054046</c:v>
                </c:pt>
                <c:pt idx="527">
                  <c:v>5.6970934865054046</c:v>
                </c:pt>
                <c:pt idx="528">
                  <c:v>5.6970934865054046</c:v>
                </c:pt>
                <c:pt idx="529">
                  <c:v>5.6970934865054046</c:v>
                </c:pt>
                <c:pt idx="530">
                  <c:v>5.6970934865054046</c:v>
                </c:pt>
                <c:pt idx="531">
                  <c:v>5.6970934865054046</c:v>
                </c:pt>
                <c:pt idx="532">
                  <c:v>5.6970934865054046</c:v>
                </c:pt>
                <c:pt idx="533">
                  <c:v>5.6970934865054046</c:v>
                </c:pt>
                <c:pt idx="534">
                  <c:v>5.6970934865054046</c:v>
                </c:pt>
                <c:pt idx="535">
                  <c:v>5.6970934865054046</c:v>
                </c:pt>
                <c:pt idx="536">
                  <c:v>5.6970934865054046</c:v>
                </c:pt>
                <c:pt idx="537">
                  <c:v>5.6970934865054046</c:v>
                </c:pt>
                <c:pt idx="538">
                  <c:v>5.6970934865054046</c:v>
                </c:pt>
                <c:pt idx="539">
                  <c:v>5.6970934865054046</c:v>
                </c:pt>
                <c:pt idx="540">
                  <c:v>5.6970934865054046</c:v>
                </c:pt>
                <c:pt idx="541">
                  <c:v>5.6970934865054046</c:v>
                </c:pt>
                <c:pt idx="542">
                  <c:v>5.6970934865054046</c:v>
                </c:pt>
                <c:pt idx="543">
                  <c:v>5.6970934865054046</c:v>
                </c:pt>
                <c:pt idx="544">
                  <c:v>5.6970934865054046</c:v>
                </c:pt>
                <c:pt idx="545">
                  <c:v>5.6970934865054046</c:v>
                </c:pt>
                <c:pt idx="546">
                  <c:v>5.6970934865054046</c:v>
                </c:pt>
                <c:pt idx="547">
                  <c:v>5.6970934865054046</c:v>
                </c:pt>
                <c:pt idx="548">
                  <c:v>5.6970934865054046</c:v>
                </c:pt>
                <c:pt idx="549">
                  <c:v>5.6970934865054046</c:v>
                </c:pt>
                <c:pt idx="550">
                  <c:v>5.6970934865054046</c:v>
                </c:pt>
                <c:pt idx="551">
                  <c:v>5.6970934865054046</c:v>
                </c:pt>
                <c:pt idx="552">
                  <c:v>5.6970934865054046</c:v>
                </c:pt>
                <c:pt idx="553">
                  <c:v>5.6970934865054046</c:v>
                </c:pt>
                <c:pt idx="554">
                  <c:v>5.6970934865054046</c:v>
                </c:pt>
                <c:pt idx="555">
                  <c:v>5.6970934865054046</c:v>
                </c:pt>
                <c:pt idx="556">
                  <c:v>5.6970934865054046</c:v>
                </c:pt>
                <c:pt idx="557">
                  <c:v>5.6970934865054046</c:v>
                </c:pt>
                <c:pt idx="558">
                  <c:v>5.6970934865054046</c:v>
                </c:pt>
                <c:pt idx="559">
                  <c:v>5.6970934865054046</c:v>
                </c:pt>
                <c:pt idx="560">
                  <c:v>5.6970934865054046</c:v>
                </c:pt>
                <c:pt idx="561">
                  <c:v>5.6970934865054046</c:v>
                </c:pt>
                <c:pt idx="562">
                  <c:v>5.6970934865054046</c:v>
                </c:pt>
                <c:pt idx="563">
                  <c:v>5.6970934865054046</c:v>
                </c:pt>
                <c:pt idx="564">
                  <c:v>5.6970934865054046</c:v>
                </c:pt>
                <c:pt idx="565">
                  <c:v>5.6970934865054046</c:v>
                </c:pt>
                <c:pt idx="566">
                  <c:v>5.6970934865054046</c:v>
                </c:pt>
                <c:pt idx="567">
                  <c:v>5.6970934865054046</c:v>
                </c:pt>
                <c:pt idx="568">
                  <c:v>5.6970934865054046</c:v>
                </c:pt>
                <c:pt idx="569">
                  <c:v>5.6970934865054046</c:v>
                </c:pt>
                <c:pt idx="570">
                  <c:v>5.6970934865054046</c:v>
                </c:pt>
                <c:pt idx="571">
                  <c:v>5.6970934865054046</c:v>
                </c:pt>
                <c:pt idx="572">
                  <c:v>5.6970934865054046</c:v>
                </c:pt>
                <c:pt idx="573">
                  <c:v>5.6970934865054046</c:v>
                </c:pt>
                <c:pt idx="574">
                  <c:v>5.6970934865054046</c:v>
                </c:pt>
                <c:pt idx="575">
                  <c:v>5.6970934865054046</c:v>
                </c:pt>
                <c:pt idx="576">
                  <c:v>5.6970934865054046</c:v>
                </c:pt>
                <c:pt idx="577">
                  <c:v>5.6970934865054046</c:v>
                </c:pt>
                <c:pt idx="578">
                  <c:v>5.6970934865054046</c:v>
                </c:pt>
                <c:pt idx="579">
                  <c:v>5.6970934865054046</c:v>
                </c:pt>
                <c:pt idx="580">
                  <c:v>5.6970934865054046</c:v>
                </c:pt>
                <c:pt idx="581">
                  <c:v>5.6970934865054046</c:v>
                </c:pt>
                <c:pt idx="582">
                  <c:v>5.6970934865054046</c:v>
                </c:pt>
                <c:pt idx="583">
                  <c:v>5.6970934865054046</c:v>
                </c:pt>
                <c:pt idx="584">
                  <c:v>5.6970934865054046</c:v>
                </c:pt>
                <c:pt idx="585">
                  <c:v>5.6970934865054046</c:v>
                </c:pt>
                <c:pt idx="586">
                  <c:v>5.6970934865054046</c:v>
                </c:pt>
                <c:pt idx="587">
                  <c:v>5.6970934865054046</c:v>
                </c:pt>
                <c:pt idx="588">
                  <c:v>5.6970934865054046</c:v>
                </c:pt>
                <c:pt idx="589">
                  <c:v>5.6970934865054046</c:v>
                </c:pt>
                <c:pt idx="590">
                  <c:v>5.6970934865054046</c:v>
                </c:pt>
                <c:pt idx="591">
                  <c:v>5.6970934865054046</c:v>
                </c:pt>
                <c:pt idx="592">
                  <c:v>5.6970934865054046</c:v>
                </c:pt>
                <c:pt idx="593">
                  <c:v>5.6970934865054046</c:v>
                </c:pt>
                <c:pt idx="594">
                  <c:v>5.6970934865054046</c:v>
                </c:pt>
                <c:pt idx="595">
                  <c:v>5.6970934865054046</c:v>
                </c:pt>
                <c:pt idx="596">
                  <c:v>5.6970934865054046</c:v>
                </c:pt>
                <c:pt idx="597">
                  <c:v>5.6970934865054046</c:v>
                </c:pt>
                <c:pt idx="598">
                  <c:v>5.6970934865054046</c:v>
                </c:pt>
                <c:pt idx="599">
                  <c:v>5.6970934865054046</c:v>
                </c:pt>
                <c:pt idx="600">
                  <c:v>5.6970934865054046</c:v>
                </c:pt>
                <c:pt idx="601">
                  <c:v>5.6970934865054046</c:v>
                </c:pt>
                <c:pt idx="602">
                  <c:v>5.6970934865054046</c:v>
                </c:pt>
                <c:pt idx="603">
                  <c:v>5.6970934865054046</c:v>
                </c:pt>
                <c:pt idx="604">
                  <c:v>5.6970934865054046</c:v>
                </c:pt>
                <c:pt idx="605">
                  <c:v>5.6970934865054046</c:v>
                </c:pt>
                <c:pt idx="606">
                  <c:v>5.6970934865054046</c:v>
                </c:pt>
                <c:pt idx="607">
                  <c:v>5.6970934865054046</c:v>
                </c:pt>
                <c:pt idx="608">
                  <c:v>5.6970934865054046</c:v>
                </c:pt>
                <c:pt idx="609">
                  <c:v>5.6970934865054046</c:v>
                </c:pt>
                <c:pt idx="610">
                  <c:v>5.6970934865054046</c:v>
                </c:pt>
                <c:pt idx="611">
                  <c:v>5.6970934865054046</c:v>
                </c:pt>
                <c:pt idx="612">
                  <c:v>5.6970934865054046</c:v>
                </c:pt>
                <c:pt idx="613">
                  <c:v>5.6970934865054046</c:v>
                </c:pt>
                <c:pt idx="614">
                  <c:v>5.6970934865054046</c:v>
                </c:pt>
                <c:pt idx="615">
                  <c:v>5.6970934865054046</c:v>
                </c:pt>
                <c:pt idx="616">
                  <c:v>5.6970934865054046</c:v>
                </c:pt>
                <c:pt idx="617">
                  <c:v>5.6970934865054046</c:v>
                </c:pt>
                <c:pt idx="618">
                  <c:v>5.6970934865054046</c:v>
                </c:pt>
                <c:pt idx="619">
                  <c:v>5.6970934865054046</c:v>
                </c:pt>
                <c:pt idx="620">
                  <c:v>5.6970934865054046</c:v>
                </c:pt>
                <c:pt idx="621">
                  <c:v>5.6970934865054046</c:v>
                </c:pt>
                <c:pt idx="622">
                  <c:v>5.6970934865054046</c:v>
                </c:pt>
                <c:pt idx="623">
                  <c:v>5.6970934865054046</c:v>
                </c:pt>
                <c:pt idx="624">
                  <c:v>5.6970934865054046</c:v>
                </c:pt>
                <c:pt idx="625">
                  <c:v>5.6970934865054046</c:v>
                </c:pt>
                <c:pt idx="626">
                  <c:v>5.6970934865054046</c:v>
                </c:pt>
                <c:pt idx="627">
                  <c:v>5.6970934865054046</c:v>
                </c:pt>
                <c:pt idx="628">
                  <c:v>5.6970934865054046</c:v>
                </c:pt>
                <c:pt idx="629">
                  <c:v>5.6970934865054046</c:v>
                </c:pt>
                <c:pt idx="630">
                  <c:v>5.6970934865054046</c:v>
                </c:pt>
                <c:pt idx="631">
                  <c:v>5.6970934865054046</c:v>
                </c:pt>
                <c:pt idx="632">
                  <c:v>5.6970934865054046</c:v>
                </c:pt>
                <c:pt idx="633">
                  <c:v>5.6970934865054046</c:v>
                </c:pt>
                <c:pt idx="634">
                  <c:v>5.6970934865054046</c:v>
                </c:pt>
                <c:pt idx="635">
                  <c:v>5.6970934865054046</c:v>
                </c:pt>
                <c:pt idx="636">
                  <c:v>5.6970934865054046</c:v>
                </c:pt>
                <c:pt idx="637">
                  <c:v>5.6970934865054046</c:v>
                </c:pt>
                <c:pt idx="638">
                  <c:v>5.6970934865054046</c:v>
                </c:pt>
                <c:pt idx="639">
                  <c:v>5.6970934865054046</c:v>
                </c:pt>
                <c:pt idx="640">
                  <c:v>5.6970934865054046</c:v>
                </c:pt>
                <c:pt idx="641">
                  <c:v>5.6970934865054046</c:v>
                </c:pt>
                <c:pt idx="642">
                  <c:v>5.6970934865054046</c:v>
                </c:pt>
                <c:pt idx="643">
                  <c:v>5.6970934865054046</c:v>
                </c:pt>
                <c:pt idx="644">
                  <c:v>5.6970934865054046</c:v>
                </c:pt>
                <c:pt idx="645">
                  <c:v>5.6970934865054046</c:v>
                </c:pt>
                <c:pt idx="646">
                  <c:v>5.6970934865054046</c:v>
                </c:pt>
                <c:pt idx="647">
                  <c:v>5.6970934865054046</c:v>
                </c:pt>
                <c:pt idx="648">
                  <c:v>5.6970934865054046</c:v>
                </c:pt>
                <c:pt idx="649">
                  <c:v>5.6970934865054046</c:v>
                </c:pt>
                <c:pt idx="650">
                  <c:v>5.6970934865054046</c:v>
                </c:pt>
                <c:pt idx="651">
                  <c:v>5.6970934865054046</c:v>
                </c:pt>
                <c:pt idx="652">
                  <c:v>5.6970934865054046</c:v>
                </c:pt>
                <c:pt idx="653">
                  <c:v>5.6970934865054046</c:v>
                </c:pt>
                <c:pt idx="654">
                  <c:v>5.6970934865054046</c:v>
                </c:pt>
                <c:pt idx="655">
                  <c:v>5.6970934865054046</c:v>
                </c:pt>
                <c:pt idx="656">
                  <c:v>5.6970934865054046</c:v>
                </c:pt>
                <c:pt idx="657">
                  <c:v>5.6970934865054046</c:v>
                </c:pt>
                <c:pt idx="658">
                  <c:v>5.6970934865054046</c:v>
                </c:pt>
                <c:pt idx="659">
                  <c:v>5.6970934865054046</c:v>
                </c:pt>
                <c:pt idx="660">
                  <c:v>5.6970934865054046</c:v>
                </c:pt>
                <c:pt idx="661">
                  <c:v>5.6970934865054046</c:v>
                </c:pt>
                <c:pt idx="662">
                  <c:v>5.6970934865054046</c:v>
                </c:pt>
                <c:pt idx="663">
                  <c:v>5.6970934865054046</c:v>
                </c:pt>
                <c:pt idx="664">
                  <c:v>5.6970934865054046</c:v>
                </c:pt>
                <c:pt idx="665">
                  <c:v>5.6970934865054046</c:v>
                </c:pt>
                <c:pt idx="666">
                  <c:v>5.6970934865054046</c:v>
                </c:pt>
                <c:pt idx="667">
                  <c:v>5.6970934865054046</c:v>
                </c:pt>
                <c:pt idx="668">
                  <c:v>5.6970934865054046</c:v>
                </c:pt>
                <c:pt idx="669">
                  <c:v>5.6970934865054046</c:v>
                </c:pt>
                <c:pt idx="670">
                  <c:v>5.6970934865054046</c:v>
                </c:pt>
                <c:pt idx="671">
                  <c:v>5.6970934865054046</c:v>
                </c:pt>
                <c:pt idx="672">
                  <c:v>5.6970934865054046</c:v>
                </c:pt>
                <c:pt idx="673">
                  <c:v>5.6970934865054046</c:v>
                </c:pt>
                <c:pt idx="674">
                  <c:v>5.6970934865054046</c:v>
                </c:pt>
                <c:pt idx="675">
                  <c:v>5.6970934865054046</c:v>
                </c:pt>
                <c:pt idx="676">
                  <c:v>5.6970934865054046</c:v>
                </c:pt>
                <c:pt idx="677">
                  <c:v>5.6970934865054046</c:v>
                </c:pt>
                <c:pt idx="678">
                  <c:v>5.6970934865054046</c:v>
                </c:pt>
                <c:pt idx="679">
                  <c:v>5.6970934865054046</c:v>
                </c:pt>
                <c:pt idx="680">
                  <c:v>5.6970934865054046</c:v>
                </c:pt>
                <c:pt idx="681">
                  <c:v>5.6970934865054046</c:v>
                </c:pt>
                <c:pt idx="682">
                  <c:v>5.6970934865054046</c:v>
                </c:pt>
                <c:pt idx="683">
                  <c:v>5.6970934865054046</c:v>
                </c:pt>
                <c:pt idx="684">
                  <c:v>5.6970934865054046</c:v>
                </c:pt>
                <c:pt idx="685">
                  <c:v>5.6970934865054046</c:v>
                </c:pt>
                <c:pt idx="686">
                  <c:v>5.6970934865054046</c:v>
                </c:pt>
                <c:pt idx="687">
                  <c:v>5.6970934865054046</c:v>
                </c:pt>
                <c:pt idx="688">
                  <c:v>5.6970934865054046</c:v>
                </c:pt>
                <c:pt idx="689">
                  <c:v>5.6970934865054046</c:v>
                </c:pt>
                <c:pt idx="690">
                  <c:v>5.6970934865054046</c:v>
                </c:pt>
                <c:pt idx="691">
                  <c:v>5.6970934865054046</c:v>
                </c:pt>
                <c:pt idx="692">
                  <c:v>5.6970934865054046</c:v>
                </c:pt>
                <c:pt idx="693">
                  <c:v>5.6970934865054046</c:v>
                </c:pt>
                <c:pt idx="694">
                  <c:v>5.6970934865054046</c:v>
                </c:pt>
                <c:pt idx="695">
                  <c:v>5.6970934865054046</c:v>
                </c:pt>
                <c:pt idx="696">
                  <c:v>5.6970934865054046</c:v>
                </c:pt>
                <c:pt idx="697">
                  <c:v>5.6970934865054046</c:v>
                </c:pt>
                <c:pt idx="698">
                  <c:v>5.6970934865054046</c:v>
                </c:pt>
                <c:pt idx="699">
                  <c:v>5.6970934865054046</c:v>
                </c:pt>
                <c:pt idx="700">
                  <c:v>5.6970934865054046</c:v>
                </c:pt>
                <c:pt idx="701">
                  <c:v>5.6970934865054046</c:v>
                </c:pt>
                <c:pt idx="702">
                  <c:v>5.6970934865054046</c:v>
                </c:pt>
                <c:pt idx="703">
                  <c:v>5.6970934865054046</c:v>
                </c:pt>
                <c:pt idx="704">
                  <c:v>5.6970934865054046</c:v>
                </c:pt>
                <c:pt idx="705">
                  <c:v>5.6970934865054046</c:v>
                </c:pt>
                <c:pt idx="706">
                  <c:v>5.6970934865054046</c:v>
                </c:pt>
                <c:pt idx="707">
                  <c:v>5.6970934865054046</c:v>
                </c:pt>
                <c:pt idx="708">
                  <c:v>5.6970934865054046</c:v>
                </c:pt>
                <c:pt idx="709">
                  <c:v>5.6970934865054046</c:v>
                </c:pt>
                <c:pt idx="710">
                  <c:v>5.6970934865054046</c:v>
                </c:pt>
                <c:pt idx="711">
                  <c:v>5.6970934865054046</c:v>
                </c:pt>
                <c:pt idx="712">
                  <c:v>5.6970934865054046</c:v>
                </c:pt>
                <c:pt idx="713">
                  <c:v>5.6970934865054046</c:v>
                </c:pt>
                <c:pt idx="714">
                  <c:v>5.6970934865054046</c:v>
                </c:pt>
                <c:pt idx="715">
                  <c:v>5.6970934865054046</c:v>
                </c:pt>
                <c:pt idx="716">
                  <c:v>5.6970934865054046</c:v>
                </c:pt>
                <c:pt idx="717">
                  <c:v>5.6970934865054046</c:v>
                </c:pt>
                <c:pt idx="718">
                  <c:v>5.6970934865054046</c:v>
                </c:pt>
                <c:pt idx="719">
                  <c:v>5.6970934865054046</c:v>
                </c:pt>
                <c:pt idx="720">
                  <c:v>5.6970934865054046</c:v>
                </c:pt>
                <c:pt idx="721">
                  <c:v>5.6970934865054046</c:v>
                </c:pt>
                <c:pt idx="722">
                  <c:v>5.6970934865054046</c:v>
                </c:pt>
                <c:pt idx="723">
                  <c:v>5.6970934865054046</c:v>
                </c:pt>
                <c:pt idx="724">
                  <c:v>5.6970934865054046</c:v>
                </c:pt>
                <c:pt idx="725">
                  <c:v>5.6970934865054046</c:v>
                </c:pt>
                <c:pt idx="726">
                  <c:v>5.6970934865054046</c:v>
                </c:pt>
                <c:pt idx="727">
                  <c:v>5.6970934865054046</c:v>
                </c:pt>
                <c:pt idx="728">
                  <c:v>5.6970934865054046</c:v>
                </c:pt>
                <c:pt idx="729">
                  <c:v>5.6970934865054046</c:v>
                </c:pt>
                <c:pt idx="730">
                  <c:v>5.6970934865054046</c:v>
                </c:pt>
                <c:pt idx="731">
                  <c:v>5.6970934865054046</c:v>
                </c:pt>
                <c:pt idx="732">
                  <c:v>5.6970934865054046</c:v>
                </c:pt>
                <c:pt idx="733">
                  <c:v>5.6970934865054046</c:v>
                </c:pt>
                <c:pt idx="734">
                  <c:v>5.6970934865054046</c:v>
                </c:pt>
                <c:pt idx="735">
                  <c:v>5.6970934865054046</c:v>
                </c:pt>
                <c:pt idx="736">
                  <c:v>5.6970934865054046</c:v>
                </c:pt>
                <c:pt idx="737">
                  <c:v>5.6970934865054046</c:v>
                </c:pt>
                <c:pt idx="738">
                  <c:v>5.6970934865054046</c:v>
                </c:pt>
                <c:pt idx="739">
                  <c:v>5.6970934865054046</c:v>
                </c:pt>
                <c:pt idx="740">
                  <c:v>5.6970934865054046</c:v>
                </c:pt>
                <c:pt idx="741">
                  <c:v>5.6970934865054046</c:v>
                </c:pt>
                <c:pt idx="742">
                  <c:v>5.6970934865054046</c:v>
                </c:pt>
                <c:pt idx="743">
                  <c:v>5.6970934865054046</c:v>
                </c:pt>
                <c:pt idx="744">
                  <c:v>5.6970934865054046</c:v>
                </c:pt>
                <c:pt idx="745">
                  <c:v>5.6970934865054046</c:v>
                </c:pt>
                <c:pt idx="746">
                  <c:v>5.6970934865054046</c:v>
                </c:pt>
                <c:pt idx="747">
                  <c:v>5.6970934865054046</c:v>
                </c:pt>
                <c:pt idx="748">
                  <c:v>5.6970934865054046</c:v>
                </c:pt>
                <c:pt idx="749">
                  <c:v>5.6970934865054046</c:v>
                </c:pt>
                <c:pt idx="750">
                  <c:v>5.6970934865054046</c:v>
                </c:pt>
                <c:pt idx="751">
                  <c:v>5.6970934865054046</c:v>
                </c:pt>
                <c:pt idx="752">
                  <c:v>5.6970934865054046</c:v>
                </c:pt>
                <c:pt idx="753">
                  <c:v>5.6970934865054046</c:v>
                </c:pt>
                <c:pt idx="754">
                  <c:v>5.6970934865054046</c:v>
                </c:pt>
                <c:pt idx="755">
                  <c:v>5.6970934865054046</c:v>
                </c:pt>
                <c:pt idx="756">
                  <c:v>5.6970934865054046</c:v>
                </c:pt>
                <c:pt idx="757">
                  <c:v>5.6970934865054046</c:v>
                </c:pt>
                <c:pt idx="758">
                  <c:v>5.6970934865054046</c:v>
                </c:pt>
                <c:pt idx="759">
                  <c:v>5.6970934865054046</c:v>
                </c:pt>
                <c:pt idx="760">
                  <c:v>5.6970934865054046</c:v>
                </c:pt>
                <c:pt idx="761">
                  <c:v>5.6970934865054046</c:v>
                </c:pt>
                <c:pt idx="762">
                  <c:v>5.6970934865054046</c:v>
                </c:pt>
                <c:pt idx="763">
                  <c:v>5.6970934865054046</c:v>
                </c:pt>
                <c:pt idx="764">
                  <c:v>5.6970934865054046</c:v>
                </c:pt>
                <c:pt idx="765">
                  <c:v>5.6970934865054046</c:v>
                </c:pt>
                <c:pt idx="766">
                  <c:v>5.6970934865054046</c:v>
                </c:pt>
                <c:pt idx="767">
                  <c:v>5.6970934865054046</c:v>
                </c:pt>
                <c:pt idx="768">
                  <c:v>5.6970934865054046</c:v>
                </c:pt>
                <c:pt idx="769">
                  <c:v>5.6970934865054046</c:v>
                </c:pt>
                <c:pt idx="770">
                  <c:v>5.6970934865054046</c:v>
                </c:pt>
                <c:pt idx="771">
                  <c:v>5.6970934865054046</c:v>
                </c:pt>
                <c:pt idx="772">
                  <c:v>5.6970934865054046</c:v>
                </c:pt>
                <c:pt idx="773">
                  <c:v>5.6970934865054046</c:v>
                </c:pt>
                <c:pt idx="774">
                  <c:v>5.6970934865054046</c:v>
                </c:pt>
                <c:pt idx="775">
                  <c:v>5.6970934865054046</c:v>
                </c:pt>
                <c:pt idx="776">
                  <c:v>5.6970934865054046</c:v>
                </c:pt>
                <c:pt idx="777">
                  <c:v>5.6970934865054046</c:v>
                </c:pt>
                <c:pt idx="778">
                  <c:v>5.6970934865054046</c:v>
                </c:pt>
                <c:pt idx="779">
                  <c:v>5.6970934865054046</c:v>
                </c:pt>
                <c:pt idx="780">
                  <c:v>5.6970934865054046</c:v>
                </c:pt>
                <c:pt idx="781">
                  <c:v>5.6970934865054046</c:v>
                </c:pt>
                <c:pt idx="782">
                  <c:v>5.6970934865054046</c:v>
                </c:pt>
                <c:pt idx="783">
                  <c:v>5.6970934865054046</c:v>
                </c:pt>
                <c:pt idx="784">
                  <c:v>5.6970934865054046</c:v>
                </c:pt>
                <c:pt idx="785">
                  <c:v>5.6970934865054046</c:v>
                </c:pt>
                <c:pt idx="786">
                  <c:v>5.6970934865054046</c:v>
                </c:pt>
                <c:pt idx="787">
                  <c:v>5.6970934865054046</c:v>
                </c:pt>
                <c:pt idx="788">
                  <c:v>5.6970934865054046</c:v>
                </c:pt>
                <c:pt idx="789">
                  <c:v>5.6970934865054046</c:v>
                </c:pt>
                <c:pt idx="790">
                  <c:v>5.6970934865054046</c:v>
                </c:pt>
                <c:pt idx="791">
                  <c:v>5.6970934865054046</c:v>
                </c:pt>
                <c:pt idx="792">
                  <c:v>5.6970934865054046</c:v>
                </c:pt>
                <c:pt idx="793">
                  <c:v>5.6970934865054046</c:v>
                </c:pt>
                <c:pt idx="794">
                  <c:v>5.6970934865054046</c:v>
                </c:pt>
                <c:pt idx="795">
                  <c:v>5.6970934865054046</c:v>
                </c:pt>
                <c:pt idx="796">
                  <c:v>5.6970934865054046</c:v>
                </c:pt>
                <c:pt idx="797">
                  <c:v>5.6970934865054046</c:v>
                </c:pt>
                <c:pt idx="798">
                  <c:v>5.6970934865054046</c:v>
                </c:pt>
                <c:pt idx="799">
                  <c:v>5.6970934865054046</c:v>
                </c:pt>
                <c:pt idx="800">
                  <c:v>5.6970934865054046</c:v>
                </c:pt>
                <c:pt idx="801">
                  <c:v>5.6970934865054046</c:v>
                </c:pt>
                <c:pt idx="802">
                  <c:v>5.6970934865054046</c:v>
                </c:pt>
                <c:pt idx="803">
                  <c:v>5.6970934865054046</c:v>
                </c:pt>
                <c:pt idx="804">
                  <c:v>5.6970934865054046</c:v>
                </c:pt>
                <c:pt idx="805">
                  <c:v>5.6970934865054046</c:v>
                </c:pt>
                <c:pt idx="806">
                  <c:v>5.6970934865054046</c:v>
                </c:pt>
                <c:pt idx="807">
                  <c:v>5.6970934865054046</c:v>
                </c:pt>
                <c:pt idx="808">
                  <c:v>5.6970934865054046</c:v>
                </c:pt>
                <c:pt idx="809">
                  <c:v>5.6970934865054046</c:v>
                </c:pt>
                <c:pt idx="810">
                  <c:v>5.6970934865054046</c:v>
                </c:pt>
                <c:pt idx="811">
                  <c:v>5.6970934865054046</c:v>
                </c:pt>
                <c:pt idx="812">
                  <c:v>5.6970934865054046</c:v>
                </c:pt>
                <c:pt idx="813">
                  <c:v>5.6970934865054046</c:v>
                </c:pt>
                <c:pt idx="814">
                  <c:v>5.6970934865054046</c:v>
                </c:pt>
                <c:pt idx="815">
                  <c:v>5.6970934865054046</c:v>
                </c:pt>
                <c:pt idx="816">
                  <c:v>5.6970934865054046</c:v>
                </c:pt>
                <c:pt idx="817">
                  <c:v>5.6970934865054046</c:v>
                </c:pt>
                <c:pt idx="818">
                  <c:v>5.6970934865054046</c:v>
                </c:pt>
                <c:pt idx="819">
                  <c:v>5.6970934865054046</c:v>
                </c:pt>
                <c:pt idx="820">
                  <c:v>5.6970934865054046</c:v>
                </c:pt>
                <c:pt idx="821">
                  <c:v>5.6970934865054046</c:v>
                </c:pt>
                <c:pt idx="822">
                  <c:v>5.6970934865054046</c:v>
                </c:pt>
                <c:pt idx="823">
                  <c:v>5.6970934865054046</c:v>
                </c:pt>
                <c:pt idx="824">
                  <c:v>5.6970934865054046</c:v>
                </c:pt>
                <c:pt idx="825">
                  <c:v>5.6970934865054046</c:v>
                </c:pt>
                <c:pt idx="826">
                  <c:v>5.6970934865054046</c:v>
                </c:pt>
                <c:pt idx="827">
                  <c:v>5.6970934865054046</c:v>
                </c:pt>
                <c:pt idx="828">
                  <c:v>5.6970934865054046</c:v>
                </c:pt>
                <c:pt idx="829">
                  <c:v>5.6970934865054046</c:v>
                </c:pt>
                <c:pt idx="830">
                  <c:v>5.6970934865054046</c:v>
                </c:pt>
                <c:pt idx="831">
                  <c:v>5.6970934865054046</c:v>
                </c:pt>
                <c:pt idx="832">
                  <c:v>5.6970934865054046</c:v>
                </c:pt>
                <c:pt idx="833">
                  <c:v>5.6970934865054046</c:v>
                </c:pt>
                <c:pt idx="834">
                  <c:v>5.6970934865054046</c:v>
                </c:pt>
                <c:pt idx="835">
                  <c:v>5.6970934865054046</c:v>
                </c:pt>
                <c:pt idx="836">
                  <c:v>5.6970934865054046</c:v>
                </c:pt>
                <c:pt idx="837">
                  <c:v>5.6970934865054046</c:v>
                </c:pt>
                <c:pt idx="838">
                  <c:v>5.6970934865054046</c:v>
                </c:pt>
                <c:pt idx="839">
                  <c:v>5.6970934865054046</c:v>
                </c:pt>
                <c:pt idx="840">
                  <c:v>5.6970934865054046</c:v>
                </c:pt>
                <c:pt idx="841">
                  <c:v>5.6970934865054046</c:v>
                </c:pt>
                <c:pt idx="842">
                  <c:v>5.6970934865054046</c:v>
                </c:pt>
                <c:pt idx="843">
                  <c:v>5.6970934865054046</c:v>
                </c:pt>
                <c:pt idx="844">
                  <c:v>5.6970934865054046</c:v>
                </c:pt>
                <c:pt idx="845">
                  <c:v>5.6970934865054046</c:v>
                </c:pt>
                <c:pt idx="846">
                  <c:v>5.6970934865054046</c:v>
                </c:pt>
                <c:pt idx="847">
                  <c:v>5.6970934865054046</c:v>
                </c:pt>
                <c:pt idx="848">
                  <c:v>5.6970934865054046</c:v>
                </c:pt>
                <c:pt idx="849">
                  <c:v>5.6970934865054046</c:v>
                </c:pt>
                <c:pt idx="850">
                  <c:v>5.6970934865054046</c:v>
                </c:pt>
                <c:pt idx="851">
                  <c:v>5.6970934865054046</c:v>
                </c:pt>
                <c:pt idx="852">
                  <c:v>5.6970934865054046</c:v>
                </c:pt>
                <c:pt idx="853">
                  <c:v>5.6970934865054046</c:v>
                </c:pt>
                <c:pt idx="854">
                  <c:v>5.6970934865054046</c:v>
                </c:pt>
                <c:pt idx="855">
                  <c:v>5.6970934865054046</c:v>
                </c:pt>
                <c:pt idx="856">
                  <c:v>5.6970934865054046</c:v>
                </c:pt>
                <c:pt idx="857">
                  <c:v>5.6970934865054046</c:v>
                </c:pt>
                <c:pt idx="858">
                  <c:v>5.6970934865054046</c:v>
                </c:pt>
                <c:pt idx="859">
                  <c:v>5.6970934865054046</c:v>
                </c:pt>
                <c:pt idx="860">
                  <c:v>5.6970934865054046</c:v>
                </c:pt>
                <c:pt idx="861">
                  <c:v>5.6970934865054046</c:v>
                </c:pt>
                <c:pt idx="862">
                  <c:v>5.6970934865054046</c:v>
                </c:pt>
                <c:pt idx="863">
                  <c:v>5.6970934865054046</c:v>
                </c:pt>
                <c:pt idx="864">
                  <c:v>5.6970934865054046</c:v>
                </c:pt>
                <c:pt idx="865">
                  <c:v>5.6970934865054046</c:v>
                </c:pt>
                <c:pt idx="866">
                  <c:v>5.6970934865054046</c:v>
                </c:pt>
                <c:pt idx="867">
                  <c:v>5.6970934865054046</c:v>
                </c:pt>
                <c:pt idx="868">
                  <c:v>5.6970934865054046</c:v>
                </c:pt>
                <c:pt idx="869">
                  <c:v>5.6970934865054046</c:v>
                </c:pt>
                <c:pt idx="870">
                  <c:v>5.6970934865054046</c:v>
                </c:pt>
                <c:pt idx="871">
                  <c:v>5.6970934865054046</c:v>
                </c:pt>
                <c:pt idx="872">
                  <c:v>5.6970934865054046</c:v>
                </c:pt>
                <c:pt idx="873">
                  <c:v>5.6970934865054046</c:v>
                </c:pt>
                <c:pt idx="874">
                  <c:v>5.6970934865054046</c:v>
                </c:pt>
                <c:pt idx="875">
                  <c:v>5.6970934865054046</c:v>
                </c:pt>
                <c:pt idx="876">
                  <c:v>5.6970934865054046</c:v>
                </c:pt>
                <c:pt idx="877">
                  <c:v>5.6970934865054046</c:v>
                </c:pt>
                <c:pt idx="878">
                  <c:v>5.6970934865054046</c:v>
                </c:pt>
                <c:pt idx="879">
                  <c:v>5.6970934865054046</c:v>
                </c:pt>
                <c:pt idx="880">
                  <c:v>5.6970934865054046</c:v>
                </c:pt>
                <c:pt idx="881">
                  <c:v>5.6970934865054046</c:v>
                </c:pt>
                <c:pt idx="882">
                  <c:v>5.6970934865054046</c:v>
                </c:pt>
                <c:pt idx="883">
                  <c:v>5.6970934865054046</c:v>
                </c:pt>
                <c:pt idx="884">
                  <c:v>5.6970934865054046</c:v>
                </c:pt>
                <c:pt idx="885">
                  <c:v>5.6970934865054046</c:v>
                </c:pt>
                <c:pt idx="886">
                  <c:v>5.6970934865054046</c:v>
                </c:pt>
                <c:pt idx="887">
                  <c:v>5.6970934865054046</c:v>
                </c:pt>
                <c:pt idx="888">
                  <c:v>5.6970934865054046</c:v>
                </c:pt>
                <c:pt idx="889">
                  <c:v>5.6970934865054046</c:v>
                </c:pt>
                <c:pt idx="890">
                  <c:v>5.6970934865054046</c:v>
                </c:pt>
                <c:pt idx="891">
                  <c:v>5.6970934865054046</c:v>
                </c:pt>
                <c:pt idx="892">
                  <c:v>5.6970934865054046</c:v>
                </c:pt>
                <c:pt idx="893">
                  <c:v>5.6970934865054046</c:v>
                </c:pt>
                <c:pt idx="894">
                  <c:v>5.6970934865054046</c:v>
                </c:pt>
                <c:pt idx="895">
                  <c:v>5.6970934865054046</c:v>
                </c:pt>
                <c:pt idx="896">
                  <c:v>5.6970934865054046</c:v>
                </c:pt>
                <c:pt idx="897">
                  <c:v>5.6970934865054046</c:v>
                </c:pt>
                <c:pt idx="898">
                  <c:v>5.6970934865054046</c:v>
                </c:pt>
                <c:pt idx="899">
                  <c:v>5.6970934865054046</c:v>
                </c:pt>
                <c:pt idx="900">
                  <c:v>5.6970934865054046</c:v>
                </c:pt>
                <c:pt idx="901">
                  <c:v>5.6970934865054046</c:v>
                </c:pt>
                <c:pt idx="902">
                  <c:v>5.6970934865054046</c:v>
                </c:pt>
                <c:pt idx="903">
                  <c:v>5.6970934865054046</c:v>
                </c:pt>
                <c:pt idx="904">
                  <c:v>5.6970934865054046</c:v>
                </c:pt>
                <c:pt idx="905">
                  <c:v>5.6970934865054046</c:v>
                </c:pt>
                <c:pt idx="906">
                  <c:v>5.6970934865054046</c:v>
                </c:pt>
                <c:pt idx="907">
                  <c:v>5.6970934865054046</c:v>
                </c:pt>
                <c:pt idx="908">
                  <c:v>5.6970934865054046</c:v>
                </c:pt>
                <c:pt idx="909">
                  <c:v>5.6970934865054046</c:v>
                </c:pt>
                <c:pt idx="910">
                  <c:v>5.6970934865054046</c:v>
                </c:pt>
                <c:pt idx="911">
                  <c:v>5.6970934865054046</c:v>
                </c:pt>
                <c:pt idx="912">
                  <c:v>5.6970934865054046</c:v>
                </c:pt>
                <c:pt idx="913">
                  <c:v>5.6970934865054046</c:v>
                </c:pt>
                <c:pt idx="914">
                  <c:v>5.6970934865054046</c:v>
                </c:pt>
                <c:pt idx="915">
                  <c:v>5.6970934865054046</c:v>
                </c:pt>
                <c:pt idx="916">
                  <c:v>5.6970934865054046</c:v>
                </c:pt>
                <c:pt idx="917">
                  <c:v>5.6970934865054046</c:v>
                </c:pt>
                <c:pt idx="918">
                  <c:v>5.6970934865054046</c:v>
                </c:pt>
                <c:pt idx="919">
                  <c:v>5.6970934865054046</c:v>
                </c:pt>
                <c:pt idx="920">
                  <c:v>5.6970934865054046</c:v>
                </c:pt>
                <c:pt idx="921">
                  <c:v>5.6970934865054046</c:v>
                </c:pt>
                <c:pt idx="922">
                  <c:v>5.6970934865054046</c:v>
                </c:pt>
                <c:pt idx="923">
                  <c:v>5.6970934865054046</c:v>
                </c:pt>
                <c:pt idx="924">
                  <c:v>5.6970934865054046</c:v>
                </c:pt>
                <c:pt idx="925">
                  <c:v>5.6970934865054046</c:v>
                </c:pt>
                <c:pt idx="926">
                  <c:v>5.6970934865054046</c:v>
                </c:pt>
                <c:pt idx="927">
                  <c:v>5.6970934865054046</c:v>
                </c:pt>
                <c:pt idx="928">
                  <c:v>5.6970934865054046</c:v>
                </c:pt>
                <c:pt idx="929">
                  <c:v>5.6970934865054046</c:v>
                </c:pt>
                <c:pt idx="930">
                  <c:v>5.6970934865054046</c:v>
                </c:pt>
                <c:pt idx="931">
                  <c:v>5.6970934865054046</c:v>
                </c:pt>
                <c:pt idx="932">
                  <c:v>5.6970934865054046</c:v>
                </c:pt>
                <c:pt idx="933">
                  <c:v>5.6970934865054046</c:v>
                </c:pt>
                <c:pt idx="934">
                  <c:v>5.6970934865054046</c:v>
                </c:pt>
                <c:pt idx="935">
                  <c:v>5.6970934865054046</c:v>
                </c:pt>
                <c:pt idx="936">
                  <c:v>5.6970934865054046</c:v>
                </c:pt>
                <c:pt idx="937">
                  <c:v>5.6970934865054046</c:v>
                </c:pt>
                <c:pt idx="938">
                  <c:v>5.6970934865054046</c:v>
                </c:pt>
                <c:pt idx="939">
                  <c:v>5.6970934865054046</c:v>
                </c:pt>
                <c:pt idx="940">
                  <c:v>5.6970934865054046</c:v>
                </c:pt>
                <c:pt idx="941">
                  <c:v>5.6970934865054046</c:v>
                </c:pt>
                <c:pt idx="942">
                  <c:v>5.6970934865054046</c:v>
                </c:pt>
                <c:pt idx="943">
                  <c:v>5.6970934865054046</c:v>
                </c:pt>
                <c:pt idx="944">
                  <c:v>5.6970934865054046</c:v>
                </c:pt>
                <c:pt idx="945">
                  <c:v>5.6970934865054046</c:v>
                </c:pt>
                <c:pt idx="946">
                  <c:v>5.6970934865054046</c:v>
                </c:pt>
                <c:pt idx="947">
                  <c:v>5.6970934865054046</c:v>
                </c:pt>
                <c:pt idx="948">
                  <c:v>5.6970934865054046</c:v>
                </c:pt>
                <c:pt idx="949">
                  <c:v>5.6970934865054046</c:v>
                </c:pt>
                <c:pt idx="950">
                  <c:v>5.6970934865054046</c:v>
                </c:pt>
                <c:pt idx="951">
                  <c:v>5.6970934865054046</c:v>
                </c:pt>
                <c:pt idx="952">
                  <c:v>5.6970934865054046</c:v>
                </c:pt>
                <c:pt idx="953">
                  <c:v>5.6970934865054046</c:v>
                </c:pt>
                <c:pt idx="954">
                  <c:v>5.6970934865054046</c:v>
                </c:pt>
                <c:pt idx="955">
                  <c:v>5.6970934865054046</c:v>
                </c:pt>
                <c:pt idx="956">
                  <c:v>5.6970934865054046</c:v>
                </c:pt>
                <c:pt idx="957">
                  <c:v>5.6970934865054046</c:v>
                </c:pt>
                <c:pt idx="958">
                  <c:v>5.6970934865054046</c:v>
                </c:pt>
                <c:pt idx="959">
                  <c:v>5.6970934865054046</c:v>
                </c:pt>
                <c:pt idx="960">
                  <c:v>5.6970934865054046</c:v>
                </c:pt>
                <c:pt idx="961">
                  <c:v>5.6970934865054046</c:v>
                </c:pt>
                <c:pt idx="962">
                  <c:v>5.6970934865054046</c:v>
                </c:pt>
                <c:pt idx="963">
                  <c:v>5.6970934865054046</c:v>
                </c:pt>
                <c:pt idx="964">
                  <c:v>5.6970934865054046</c:v>
                </c:pt>
                <c:pt idx="965">
                  <c:v>5.6970934865054046</c:v>
                </c:pt>
                <c:pt idx="966">
                  <c:v>5.6970934865054046</c:v>
                </c:pt>
                <c:pt idx="967">
                  <c:v>5.6970934865054046</c:v>
                </c:pt>
                <c:pt idx="968">
                  <c:v>5.6970934865054046</c:v>
                </c:pt>
                <c:pt idx="969">
                  <c:v>5.6970934865054046</c:v>
                </c:pt>
                <c:pt idx="970">
                  <c:v>5.6970934865054046</c:v>
                </c:pt>
                <c:pt idx="971">
                  <c:v>5.6970934865054046</c:v>
                </c:pt>
                <c:pt idx="972">
                  <c:v>5.6970934865054046</c:v>
                </c:pt>
                <c:pt idx="973">
                  <c:v>5.6970934865054046</c:v>
                </c:pt>
                <c:pt idx="974">
                  <c:v>5.6970934865054046</c:v>
                </c:pt>
                <c:pt idx="975">
                  <c:v>5.6970934865054046</c:v>
                </c:pt>
                <c:pt idx="976">
                  <c:v>5.6970934865054046</c:v>
                </c:pt>
                <c:pt idx="977">
                  <c:v>5.6970934865054046</c:v>
                </c:pt>
                <c:pt idx="978">
                  <c:v>5.6970934865054046</c:v>
                </c:pt>
                <c:pt idx="979">
                  <c:v>5.6970934865054046</c:v>
                </c:pt>
                <c:pt idx="980">
                  <c:v>5.6970934865054046</c:v>
                </c:pt>
                <c:pt idx="981">
                  <c:v>5.6970934865054046</c:v>
                </c:pt>
                <c:pt idx="982">
                  <c:v>5.6970934865054046</c:v>
                </c:pt>
                <c:pt idx="983">
                  <c:v>5.6970934865054046</c:v>
                </c:pt>
                <c:pt idx="984">
                  <c:v>5.6970934865054046</c:v>
                </c:pt>
                <c:pt idx="985">
                  <c:v>5.6970934865054046</c:v>
                </c:pt>
                <c:pt idx="986">
                  <c:v>5.6970934865054046</c:v>
                </c:pt>
                <c:pt idx="987">
                  <c:v>5.6970934865054046</c:v>
                </c:pt>
                <c:pt idx="988">
                  <c:v>5.6970934865054046</c:v>
                </c:pt>
                <c:pt idx="989">
                  <c:v>5.6970934865054046</c:v>
                </c:pt>
                <c:pt idx="990">
                  <c:v>5.6970934865054046</c:v>
                </c:pt>
                <c:pt idx="991">
                  <c:v>5.6970934865054046</c:v>
                </c:pt>
                <c:pt idx="992">
                  <c:v>5.6970934865054046</c:v>
                </c:pt>
                <c:pt idx="993">
                  <c:v>5.6970934865054046</c:v>
                </c:pt>
                <c:pt idx="994">
                  <c:v>5.6970934865054046</c:v>
                </c:pt>
                <c:pt idx="995">
                  <c:v>5.6970934865054046</c:v>
                </c:pt>
                <c:pt idx="996">
                  <c:v>5.6970934865054046</c:v>
                </c:pt>
                <c:pt idx="997">
                  <c:v>5.6970934865054046</c:v>
                </c:pt>
                <c:pt idx="998">
                  <c:v>5.6970934865054046</c:v>
                </c:pt>
                <c:pt idx="999">
                  <c:v>5.6970934865054046</c:v>
                </c:pt>
                <c:pt idx="1000">
                  <c:v>5.6970934865054046</c:v>
                </c:pt>
                <c:pt idx="1001">
                  <c:v>5.6970934865054046</c:v>
                </c:pt>
                <c:pt idx="1002">
                  <c:v>5.6970934865054046</c:v>
                </c:pt>
                <c:pt idx="1003">
                  <c:v>5.6970934865054046</c:v>
                </c:pt>
                <c:pt idx="1004">
                  <c:v>5.6970934865054046</c:v>
                </c:pt>
                <c:pt idx="1005">
                  <c:v>5.6970934865054046</c:v>
                </c:pt>
                <c:pt idx="1006">
                  <c:v>5.6970934865054046</c:v>
                </c:pt>
                <c:pt idx="1007">
                  <c:v>5.6970934865054046</c:v>
                </c:pt>
                <c:pt idx="1008">
                  <c:v>5.6970934865054046</c:v>
                </c:pt>
                <c:pt idx="1009">
                  <c:v>5.6970934865054046</c:v>
                </c:pt>
                <c:pt idx="1010">
                  <c:v>5.6970934865054046</c:v>
                </c:pt>
                <c:pt idx="1011">
                  <c:v>5.6970934865054046</c:v>
                </c:pt>
                <c:pt idx="1012">
                  <c:v>5.6970934865054046</c:v>
                </c:pt>
                <c:pt idx="1013">
                  <c:v>5.6970934865054046</c:v>
                </c:pt>
                <c:pt idx="1014">
                  <c:v>5.6970934865054046</c:v>
                </c:pt>
                <c:pt idx="1015">
                  <c:v>5.6970934865054046</c:v>
                </c:pt>
                <c:pt idx="1016">
                  <c:v>5.6970934865054046</c:v>
                </c:pt>
                <c:pt idx="1017">
                  <c:v>5.6970934865054046</c:v>
                </c:pt>
                <c:pt idx="1018">
                  <c:v>5.6970934865054046</c:v>
                </c:pt>
                <c:pt idx="1019">
                  <c:v>5.6970934865054046</c:v>
                </c:pt>
                <c:pt idx="1020">
                  <c:v>5.6970934865054046</c:v>
                </c:pt>
                <c:pt idx="1021">
                  <c:v>5.6970934865054046</c:v>
                </c:pt>
                <c:pt idx="1022">
                  <c:v>5.6970934865054046</c:v>
                </c:pt>
                <c:pt idx="1023">
                  <c:v>5.6970934865054046</c:v>
                </c:pt>
                <c:pt idx="1024">
                  <c:v>5.6970934865054046</c:v>
                </c:pt>
                <c:pt idx="1025">
                  <c:v>5.6970934865054046</c:v>
                </c:pt>
                <c:pt idx="1026">
                  <c:v>5.6970934865054046</c:v>
                </c:pt>
                <c:pt idx="1027">
                  <c:v>5.6970934865054046</c:v>
                </c:pt>
                <c:pt idx="1028">
                  <c:v>5.6970934865054046</c:v>
                </c:pt>
                <c:pt idx="1029">
                  <c:v>5.6970934865054046</c:v>
                </c:pt>
                <c:pt idx="1030">
                  <c:v>5.6970934865054046</c:v>
                </c:pt>
                <c:pt idx="1031">
                  <c:v>5.6970934865054046</c:v>
                </c:pt>
                <c:pt idx="1032">
                  <c:v>5.6970934865054046</c:v>
                </c:pt>
                <c:pt idx="1033">
                  <c:v>5.6970934865054046</c:v>
                </c:pt>
                <c:pt idx="1034">
                  <c:v>5.6970934865054046</c:v>
                </c:pt>
                <c:pt idx="1035">
                  <c:v>5.6970934865054046</c:v>
                </c:pt>
                <c:pt idx="1036">
                  <c:v>5.6970934865054046</c:v>
                </c:pt>
                <c:pt idx="1037">
                  <c:v>5.6970934865054046</c:v>
                </c:pt>
                <c:pt idx="1038">
                  <c:v>5.6970934865054046</c:v>
                </c:pt>
                <c:pt idx="1039">
                  <c:v>5.6970934865054046</c:v>
                </c:pt>
                <c:pt idx="1040">
                  <c:v>5.6970934865054046</c:v>
                </c:pt>
                <c:pt idx="1041">
                  <c:v>5.6970934865054046</c:v>
                </c:pt>
                <c:pt idx="1042">
                  <c:v>5.6970934865054046</c:v>
                </c:pt>
                <c:pt idx="1043">
                  <c:v>5.6970934865054046</c:v>
                </c:pt>
                <c:pt idx="1044">
                  <c:v>5.6970934865054046</c:v>
                </c:pt>
                <c:pt idx="1045">
                  <c:v>5.6970934865054046</c:v>
                </c:pt>
                <c:pt idx="1046">
                  <c:v>5.6970934865054046</c:v>
                </c:pt>
                <c:pt idx="1047">
                  <c:v>5.6970934865054046</c:v>
                </c:pt>
                <c:pt idx="1048">
                  <c:v>5.6970934865054046</c:v>
                </c:pt>
                <c:pt idx="1049">
                  <c:v>5.6970934865054046</c:v>
                </c:pt>
                <c:pt idx="1050">
                  <c:v>5.6970934865054046</c:v>
                </c:pt>
                <c:pt idx="1051">
                  <c:v>5.6970934865054046</c:v>
                </c:pt>
                <c:pt idx="1052">
                  <c:v>5.6970934865054046</c:v>
                </c:pt>
                <c:pt idx="1053">
                  <c:v>5.6970934865054046</c:v>
                </c:pt>
                <c:pt idx="1054">
                  <c:v>5.6970934865054046</c:v>
                </c:pt>
                <c:pt idx="1055">
                  <c:v>5.6970934865054046</c:v>
                </c:pt>
                <c:pt idx="1056">
                  <c:v>5.6970934865054046</c:v>
                </c:pt>
                <c:pt idx="1057">
                  <c:v>5.6970934865054046</c:v>
                </c:pt>
                <c:pt idx="1058">
                  <c:v>5.6970934865054046</c:v>
                </c:pt>
                <c:pt idx="1059">
                  <c:v>5.6970934865054046</c:v>
                </c:pt>
                <c:pt idx="1060">
                  <c:v>5.6970934865054046</c:v>
                </c:pt>
                <c:pt idx="1061">
                  <c:v>5.6970934865054046</c:v>
                </c:pt>
                <c:pt idx="1062">
                  <c:v>5.6970934865054046</c:v>
                </c:pt>
                <c:pt idx="1063">
                  <c:v>5.6970934865054046</c:v>
                </c:pt>
                <c:pt idx="1064">
                  <c:v>5.6970934865054046</c:v>
                </c:pt>
                <c:pt idx="1065">
                  <c:v>5.6970934865054046</c:v>
                </c:pt>
                <c:pt idx="1066">
                  <c:v>5.6970934865054046</c:v>
                </c:pt>
                <c:pt idx="1067">
                  <c:v>5.6970934865054046</c:v>
                </c:pt>
                <c:pt idx="1068">
                  <c:v>5.6970934865054046</c:v>
                </c:pt>
                <c:pt idx="1069">
                  <c:v>5.6970934865054046</c:v>
                </c:pt>
                <c:pt idx="1070">
                  <c:v>5.6970934865054046</c:v>
                </c:pt>
                <c:pt idx="1071">
                  <c:v>5.6970934865054046</c:v>
                </c:pt>
                <c:pt idx="1072">
                  <c:v>5.6970934865054046</c:v>
                </c:pt>
                <c:pt idx="1073">
                  <c:v>5.6970934865054046</c:v>
                </c:pt>
                <c:pt idx="1074">
                  <c:v>5.6970934865054046</c:v>
                </c:pt>
                <c:pt idx="1075">
                  <c:v>5.6970934865054046</c:v>
                </c:pt>
                <c:pt idx="1076">
                  <c:v>5.6970934865054046</c:v>
                </c:pt>
                <c:pt idx="1077">
                  <c:v>5.6970934865054046</c:v>
                </c:pt>
                <c:pt idx="1078">
                  <c:v>5.6970934865054046</c:v>
                </c:pt>
                <c:pt idx="1079">
                  <c:v>5.6970934865054046</c:v>
                </c:pt>
                <c:pt idx="1080">
                  <c:v>5.6970934865054046</c:v>
                </c:pt>
                <c:pt idx="1081">
                  <c:v>5.6970934865054046</c:v>
                </c:pt>
                <c:pt idx="1082">
                  <c:v>5.6970934865054046</c:v>
                </c:pt>
                <c:pt idx="1083">
                  <c:v>5.6970934865054046</c:v>
                </c:pt>
                <c:pt idx="1084">
                  <c:v>5.6970934865054046</c:v>
                </c:pt>
                <c:pt idx="1085">
                  <c:v>5.6970934865054046</c:v>
                </c:pt>
                <c:pt idx="1086">
                  <c:v>5.6970934865054046</c:v>
                </c:pt>
                <c:pt idx="1087">
                  <c:v>5.6970934865054046</c:v>
                </c:pt>
                <c:pt idx="1088">
                  <c:v>5.6970934865054046</c:v>
                </c:pt>
                <c:pt idx="1089">
                  <c:v>5.6970934865054046</c:v>
                </c:pt>
                <c:pt idx="1090">
                  <c:v>5.6970934865054046</c:v>
                </c:pt>
                <c:pt idx="1091">
                  <c:v>5.6970934865054046</c:v>
                </c:pt>
                <c:pt idx="1092">
                  <c:v>5.6970934865054046</c:v>
                </c:pt>
                <c:pt idx="1093">
                  <c:v>5.6970934865054046</c:v>
                </c:pt>
                <c:pt idx="1094">
                  <c:v>5.6970934865054046</c:v>
                </c:pt>
                <c:pt idx="1095">
                  <c:v>5.6970934865054046</c:v>
                </c:pt>
                <c:pt idx="1096">
                  <c:v>5.6970934865054046</c:v>
                </c:pt>
                <c:pt idx="1097">
                  <c:v>5.6970934865054046</c:v>
                </c:pt>
                <c:pt idx="1098">
                  <c:v>5.6970934865054046</c:v>
                </c:pt>
                <c:pt idx="1099">
                  <c:v>5.6970934865054046</c:v>
                </c:pt>
                <c:pt idx="1100">
                  <c:v>5.6970934865054046</c:v>
                </c:pt>
                <c:pt idx="1101">
                  <c:v>5.6970934865054046</c:v>
                </c:pt>
                <c:pt idx="1102">
                  <c:v>5.6970934865054046</c:v>
                </c:pt>
                <c:pt idx="1103">
                  <c:v>5.6970934865054046</c:v>
                </c:pt>
                <c:pt idx="1104">
                  <c:v>5.6970934865054046</c:v>
                </c:pt>
                <c:pt idx="1105">
                  <c:v>5.6970934865054046</c:v>
                </c:pt>
                <c:pt idx="1106">
                  <c:v>5.6970934865054046</c:v>
                </c:pt>
                <c:pt idx="1107">
                  <c:v>5.6970934865054046</c:v>
                </c:pt>
                <c:pt idx="1108">
                  <c:v>5.6970934865054046</c:v>
                </c:pt>
                <c:pt idx="1109">
                  <c:v>5.6970934865054046</c:v>
                </c:pt>
                <c:pt idx="1110">
                  <c:v>5.6970934865054046</c:v>
                </c:pt>
                <c:pt idx="1111">
                  <c:v>5.6970934865054046</c:v>
                </c:pt>
                <c:pt idx="1112">
                  <c:v>5.6970934865054046</c:v>
                </c:pt>
                <c:pt idx="1113">
                  <c:v>5.6970934865054046</c:v>
                </c:pt>
                <c:pt idx="1114">
                  <c:v>5.6970934865054046</c:v>
                </c:pt>
                <c:pt idx="1115">
                  <c:v>5.6970934865054046</c:v>
                </c:pt>
                <c:pt idx="1116">
                  <c:v>5.6970934865054046</c:v>
                </c:pt>
                <c:pt idx="1117">
                  <c:v>5.6970934865054046</c:v>
                </c:pt>
                <c:pt idx="1118">
                  <c:v>5.6970934865054046</c:v>
                </c:pt>
                <c:pt idx="1119">
                  <c:v>5.6970934865054046</c:v>
                </c:pt>
                <c:pt idx="1120">
                  <c:v>5.6970934865054046</c:v>
                </c:pt>
                <c:pt idx="1121">
                  <c:v>5.6970934865054046</c:v>
                </c:pt>
                <c:pt idx="1122">
                  <c:v>5.6970934865054046</c:v>
                </c:pt>
                <c:pt idx="1123">
                  <c:v>5.6970934865054046</c:v>
                </c:pt>
                <c:pt idx="1124">
                  <c:v>5.6970934865054046</c:v>
                </c:pt>
                <c:pt idx="1125">
                  <c:v>5.6970934865054046</c:v>
                </c:pt>
                <c:pt idx="1126">
                  <c:v>5.6970934865054046</c:v>
                </c:pt>
                <c:pt idx="1127">
                  <c:v>5.6970934865054046</c:v>
                </c:pt>
                <c:pt idx="1128">
                  <c:v>5.6970934865054046</c:v>
                </c:pt>
                <c:pt idx="1129">
                  <c:v>5.6970934865054046</c:v>
                </c:pt>
                <c:pt idx="1130">
                  <c:v>5.6970934865054046</c:v>
                </c:pt>
                <c:pt idx="1131">
                  <c:v>5.6970934865054046</c:v>
                </c:pt>
                <c:pt idx="1132">
                  <c:v>5.6970934865054046</c:v>
                </c:pt>
                <c:pt idx="1133">
                  <c:v>5.6970934865054046</c:v>
                </c:pt>
                <c:pt idx="1134">
                  <c:v>5.6970934865054046</c:v>
                </c:pt>
                <c:pt idx="1135">
                  <c:v>5.6970934865054046</c:v>
                </c:pt>
                <c:pt idx="1136">
                  <c:v>5.6970934865054046</c:v>
                </c:pt>
                <c:pt idx="1137">
                  <c:v>5.6970934865054046</c:v>
                </c:pt>
                <c:pt idx="1138">
                  <c:v>5.6970934865054046</c:v>
                </c:pt>
                <c:pt idx="1139">
                  <c:v>5.6970934865054046</c:v>
                </c:pt>
                <c:pt idx="1140">
                  <c:v>5.6970934865054046</c:v>
                </c:pt>
                <c:pt idx="1141">
                  <c:v>5.6970934865054046</c:v>
                </c:pt>
                <c:pt idx="1142">
                  <c:v>5.6970934865054046</c:v>
                </c:pt>
                <c:pt idx="1143">
                  <c:v>5.6970934865054046</c:v>
                </c:pt>
                <c:pt idx="1144">
                  <c:v>5.6970934865054046</c:v>
                </c:pt>
                <c:pt idx="1145">
                  <c:v>5.6970934865054046</c:v>
                </c:pt>
                <c:pt idx="1146">
                  <c:v>5.6970934865054046</c:v>
                </c:pt>
                <c:pt idx="1147">
                  <c:v>5.6970934865054046</c:v>
                </c:pt>
                <c:pt idx="1148">
                  <c:v>5.6970934865054046</c:v>
                </c:pt>
                <c:pt idx="1149">
                  <c:v>5.6970934865054046</c:v>
                </c:pt>
                <c:pt idx="1150">
                  <c:v>5.6970934865054046</c:v>
                </c:pt>
                <c:pt idx="1151">
                  <c:v>5.6970934865054046</c:v>
                </c:pt>
                <c:pt idx="1152">
                  <c:v>5.6970934865054046</c:v>
                </c:pt>
                <c:pt idx="1153">
                  <c:v>5.6970934865054046</c:v>
                </c:pt>
                <c:pt idx="1154">
                  <c:v>5.6970934865054046</c:v>
                </c:pt>
                <c:pt idx="1155">
                  <c:v>5.6970934865054046</c:v>
                </c:pt>
                <c:pt idx="1156">
                  <c:v>5.6970934865054046</c:v>
                </c:pt>
                <c:pt idx="1157">
                  <c:v>5.6970934865054046</c:v>
                </c:pt>
                <c:pt idx="1158">
                  <c:v>5.6970934865054046</c:v>
                </c:pt>
                <c:pt idx="1159">
                  <c:v>5.6970934865054046</c:v>
                </c:pt>
                <c:pt idx="1160">
                  <c:v>5.6970934865054046</c:v>
                </c:pt>
                <c:pt idx="1161">
                  <c:v>5.6970934865054046</c:v>
                </c:pt>
                <c:pt idx="1162">
                  <c:v>5.6970934865054046</c:v>
                </c:pt>
                <c:pt idx="1163">
                  <c:v>5.6970934865054046</c:v>
                </c:pt>
                <c:pt idx="1164">
                  <c:v>5.6970934865054046</c:v>
                </c:pt>
                <c:pt idx="1165">
                  <c:v>5.6970934865054046</c:v>
                </c:pt>
                <c:pt idx="1166">
                  <c:v>5.6970934865054046</c:v>
                </c:pt>
                <c:pt idx="1167">
                  <c:v>5.6970934865054046</c:v>
                </c:pt>
                <c:pt idx="1168">
                  <c:v>5.6970934865054046</c:v>
                </c:pt>
                <c:pt idx="1169">
                  <c:v>5.6970934865054046</c:v>
                </c:pt>
                <c:pt idx="1170">
                  <c:v>5.6970934865054046</c:v>
                </c:pt>
                <c:pt idx="1171">
                  <c:v>5.6970934865054046</c:v>
                </c:pt>
                <c:pt idx="1172">
                  <c:v>5.6970934865054046</c:v>
                </c:pt>
                <c:pt idx="1173">
                  <c:v>5.6970934865054046</c:v>
                </c:pt>
                <c:pt idx="1174">
                  <c:v>5.6970934865054046</c:v>
                </c:pt>
                <c:pt idx="1175">
                  <c:v>5.6970934865054046</c:v>
                </c:pt>
                <c:pt idx="1176">
                  <c:v>5.6970934865054046</c:v>
                </c:pt>
                <c:pt idx="1177">
                  <c:v>5.6970934865054046</c:v>
                </c:pt>
                <c:pt idx="1178">
                  <c:v>5.6970934865054046</c:v>
                </c:pt>
                <c:pt idx="1179">
                  <c:v>5.6970934865054046</c:v>
                </c:pt>
                <c:pt idx="1180">
                  <c:v>5.6970934865054046</c:v>
                </c:pt>
                <c:pt idx="1181">
                  <c:v>5.6970934865054046</c:v>
                </c:pt>
                <c:pt idx="1182">
                  <c:v>5.6970934865054046</c:v>
                </c:pt>
                <c:pt idx="1183">
                  <c:v>5.6970934865054046</c:v>
                </c:pt>
                <c:pt idx="1184">
                  <c:v>5.6970934865054046</c:v>
                </c:pt>
                <c:pt idx="1185">
                  <c:v>5.6970934865054046</c:v>
                </c:pt>
                <c:pt idx="1186">
                  <c:v>5.6970934865054046</c:v>
                </c:pt>
                <c:pt idx="1187">
                  <c:v>5.6970934865054046</c:v>
                </c:pt>
                <c:pt idx="1188">
                  <c:v>5.6970934865054046</c:v>
                </c:pt>
                <c:pt idx="1189">
                  <c:v>5.6970934865054046</c:v>
                </c:pt>
                <c:pt idx="1190">
                  <c:v>5.6970934865054046</c:v>
                </c:pt>
                <c:pt idx="1191">
                  <c:v>5.6970934865054046</c:v>
                </c:pt>
                <c:pt idx="1192">
                  <c:v>5.6970934865054046</c:v>
                </c:pt>
                <c:pt idx="1193">
                  <c:v>5.6970934865054046</c:v>
                </c:pt>
                <c:pt idx="1194">
                  <c:v>5.6970934865054046</c:v>
                </c:pt>
                <c:pt idx="1195">
                  <c:v>5.6970934865054046</c:v>
                </c:pt>
                <c:pt idx="1196">
                  <c:v>5.6970934865054046</c:v>
                </c:pt>
                <c:pt idx="1197">
                  <c:v>5.6970934865054046</c:v>
                </c:pt>
                <c:pt idx="1198">
                  <c:v>5.6970934865054046</c:v>
                </c:pt>
                <c:pt idx="1199">
                  <c:v>5.6970934865054046</c:v>
                </c:pt>
                <c:pt idx="1200">
                  <c:v>5.6970934865054046</c:v>
                </c:pt>
                <c:pt idx="1201">
                  <c:v>5.6970934865054046</c:v>
                </c:pt>
                <c:pt idx="1202">
                  <c:v>5.6970934865054046</c:v>
                </c:pt>
                <c:pt idx="1203">
                  <c:v>5.6970934865054046</c:v>
                </c:pt>
                <c:pt idx="1204">
                  <c:v>5.6970934865054046</c:v>
                </c:pt>
                <c:pt idx="1205">
                  <c:v>5.6970934865054046</c:v>
                </c:pt>
                <c:pt idx="1206">
                  <c:v>5.6970934865054046</c:v>
                </c:pt>
                <c:pt idx="1207">
                  <c:v>5.6970934865054046</c:v>
                </c:pt>
                <c:pt idx="1208">
                  <c:v>5.6970934865054046</c:v>
                </c:pt>
                <c:pt idx="1209">
                  <c:v>5.6970934865054046</c:v>
                </c:pt>
                <c:pt idx="1210">
                  <c:v>5.6970934865054046</c:v>
                </c:pt>
                <c:pt idx="1211">
                  <c:v>5.6970934865054046</c:v>
                </c:pt>
                <c:pt idx="1212">
                  <c:v>5.6970934865054046</c:v>
                </c:pt>
                <c:pt idx="1213">
                  <c:v>5.6970934865054046</c:v>
                </c:pt>
                <c:pt idx="1214">
                  <c:v>5.6970934865054046</c:v>
                </c:pt>
                <c:pt idx="1215">
                  <c:v>5.6970934865054046</c:v>
                </c:pt>
                <c:pt idx="1216">
                  <c:v>5.6970934865054046</c:v>
                </c:pt>
                <c:pt idx="1217">
                  <c:v>5.6970934865054046</c:v>
                </c:pt>
                <c:pt idx="1218">
                  <c:v>5.6970934865054046</c:v>
                </c:pt>
                <c:pt idx="1219">
                  <c:v>5.6970934865054046</c:v>
                </c:pt>
                <c:pt idx="1220">
                  <c:v>5.6970934865054046</c:v>
                </c:pt>
                <c:pt idx="1221">
                  <c:v>5.6970934865054046</c:v>
                </c:pt>
                <c:pt idx="1222">
                  <c:v>5.6970934865054046</c:v>
                </c:pt>
                <c:pt idx="1223">
                  <c:v>5.6970934865054046</c:v>
                </c:pt>
                <c:pt idx="1224">
                  <c:v>5.6970934865054046</c:v>
                </c:pt>
                <c:pt idx="1225">
                  <c:v>5.6970934865054046</c:v>
                </c:pt>
                <c:pt idx="1226">
                  <c:v>5.6970934865054046</c:v>
                </c:pt>
                <c:pt idx="1227">
                  <c:v>5.6970934865054046</c:v>
                </c:pt>
                <c:pt idx="1228">
                  <c:v>5.6970934865054046</c:v>
                </c:pt>
                <c:pt idx="1229">
                  <c:v>5.6970934865054046</c:v>
                </c:pt>
                <c:pt idx="1230">
                  <c:v>5.6970934865054046</c:v>
                </c:pt>
                <c:pt idx="1231">
                  <c:v>5.6970934865054046</c:v>
                </c:pt>
                <c:pt idx="1232">
                  <c:v>5.6970934865054046</c:v>
                </c:pt>
                <c:pt idx="1233">
                  <c:v>5.6970934865054046</c:v>
                </c:pt>
                <c:pt idx="1234">
                  <c:v>5.6970934865054046</c:v>
                </c:pt>
                <c:pt idx="1235">
                  <c:v>5.6970934865054046</c:v>
                </c:pt>
                <c:pt idx="1236">
                  <c:v>5.6970934865054046</c:v>
                </c:pt>
                <c:pt idx="1237">
                  <c:v>5.6970934865054046</c:v>
                </c:pt>
                <c:pt idx="1238">
                  <c:v>5.6970934865054046</c:v>
                </c:pt>
                <c:pt idx="1239">
                  <c:v>5.6970934865054046</c:v>
                </c:pt>
                <c:pt idx="1240">
                  <c:v>5.6970934865054046</c:v>
                </c:pt>
                <c:pt idx="1241">
                  <c:v>5.6970934865054046</c:v>
                </c:pt>
                <c:pt idx="1242">
                  <c:v>5.6970934865054046</c:v>
                </c:pt>
                <c:pt idx="1243">
                  <c:v>5.6970934865054046</c:v>
                </c:pt>
                <c:pt idx="1244">
                  <c:v>5.6970934865054046</c:v>
                </c:pt>
                <c:pt idx="1245">
                  <c:v>5.6970934865054046</c:v>
                </c:pt>
                <c:pt idx="1246">
                  <c:v>5.6970934865054046</c:v>
                </c:pt>
                <c:pt idx="1247">
                  <c:v>5.6970934865054046</c:v>
                </c:pt>
                <c:pt idx="1248">
                  <c:v>5.6970934865054046</c:v>
                </c:pt>
                <c:pt idx="1249">
                  <c:v>5.6970934865054046</c:v>
                </c:pt>
                <c:pt idx="1250">
                  <c:v>5.6970934865054046</c:v>
                </c:pt>
                <c:pt idx="1251">
                  <c:v>5.6970934865054046</c:v>
                </c:pt>
                <c:pt idx="1252">
                  <c:v>5.6970934865054046</c:v>
                </c:pt>
                <c:pt idx="1253">
                  <c:v>5.6970934865054046</c:v>
                </c:pt>
                <c:pt idx="1254">
                  <c:v>5.6970934865054046</c:v>
                </c:pt>
                <c:pt idx="1255">
                  <c:v>5.6970934865054046</c:v>
                </c:pt>
                <c:pt idx="1256">
                  <c:v>5.6970934865054046</c:v>
                </c:pt>
                <c:pt idx="1257">
                  <c:v>5.6970934865054046</c:v>
                </c:pt>
                <c:pt idx="1258">
                  <c:v>5.6970934865054046</c:v>
                </c:pt>
                <c:pt idx="1259">
                  <c:v>5.6970934865054046</c:v>
                </c:pt>
                <c:pt idx="1260">
                  <c:v>5.6970934865054046</c:v>
                </c:pt>
                <c:pt idx="1261">
                  <c:v>5.6970934865054046</c:v>
                </c:pt>
                <c:pt idx="1262">
                  <c:v>5.6970934865054046</c:v>
                </c:pt>
                <c:pt idx="1263">
                  <c:v>5.6970934865054046</c:v>
                </c:pt>
                <c:pt idx="1264">
                  <c:v>5.6970934865054046</c:v>
                </c:pt>
                <c:pt idx="1265">
                  <c:v>5.6970934865054046</c:v>
                </c:pt>
                <c:pt idx="1266">
                  <c:v>5.6970934865054046</c:v>
                </c:pt>
                <c:pt idx="1267">
                  <c:v>5.6970934865054046</c:v>
                </c:pt>
                <c:pt idx="1268">
                  <c:v>5.6970934865054046</c:v>
                </c:pt>
                <c:pt idx="1269">
                  <c:v>5.6970934865054046</c:v>
                </c:pt>
                <c:pt idx="1270">
                  <c:v>5.6970934865054046</c:v>
                </c:pt>
                <c:pt idx="1271">
                  <c:v>5.6970934865054046</c:v>
                </c:pt>
                <c:pt idx="1272">
                  <c:v>5.6970934865054046</c:v>
                </c:pt>
                <c:pt idx="1273">
                  <c:v>5.6970934865054046</c:v>
                </c:pt>
                <c:pt idx="1274">
                  <c:v>5.6970934865054046</c:v>
                </c:pt>
                <c:pt idx="1275">
                  <c:v>5.6970934865054046</c:v>
                </c:pt>
                <c:pt idx="1276">
                  <c:v>5.6970934865054046</c:v>
                </c:pt>
                <c:pt idx="1277">
                  <c:v>5.6970934865054046</c:v>
                </c:pt>
                <c:pt idx="1278">
                  <c:v>5.6970934865054046</c:v>
                </c:pt>
                <c:pt idx="1279">
                  <c:v>5.6970934865054046</c:v>
                </c:pt>
                <c:pt idx="1280">
                  <c:v>5.6970934865054046</c:v>
                </c:pt>
                <c:pt idx="1281">
                  <c:v>5.6970934865054046</c:v>
                </c:pt>
                <c:pt idx="1282">
                  <c:v>5.6970934865054046</c:v>
                </c:pt>
                <c:pt idx="1283">
                  <c:v>5.6970934865054046</c:v>
                </c:pt>
                <c:pt idx="1284">
                  <c:v>5.6970934865054046</c:v>
                </c:pt>
                <c:pt idx="1285">
                  <c:v>5.6970934865054046</c:v>
                </c:pt>
                <c:pt idx="1286">
                  <c:v>5.6970934865054046</c:v>
                </c:pt>
                <c:pt idx="1287">
                  <c:v>5.6970934865054046</c:v>
                </c:pt>
                <c:pt idx="1288">
                  <c:v>5.6970934865054046</c:v>
                </c:pt>
                <c:pt idx="1289">
                  <c:v>5.6970934865054046</c:v>
                </c:pt>
                <c:pt idx="1290">
                  <c:v>5.6970934865054046</c:v>
                </c:pt>
                <c:pt idx="1291">
                  <c:v>5.6970934865054046</c:v>
                </c:pt>
                <c:pt idx="1292">
                  <c:v>5.6970934865054046</c:v>
                </c:pt>
                <c:pt idx="1293">
                  <c:v>5.6970934865054046</c:v>
                </c:pt>
                <c:pt idx="1294">
                  <c:v>5.6970934865054046</c:v>
                </c:pt>
                <c:pt idx="1295">
                  <c:v>5.6970934865054046</c:v>
                </c:pt>
                <c:pt idx="1296">
                  <c:v>5.6970934865054046</c:v>
                </c:pt>
                <c:pt idx="1297">
                  <c:v>5.6970934865054046</c:v>
                </c:pt>
                <c:pt idx="1298">
                  <c:v>5.6970934865054046</c:v>
                </c:pt>
                <c:pt idx="1299">
                  <c:v>5.6970934865054046</c:v>
                </c:pt>
                <c:pt idx="1300">
                  <c:v>5.6970934865054046</c:v>
                </c:pt>
                <c:pt idx="1301">
                  <c:v>5.6970934865054046</c:v>
                </c:pt>
                <c:pt idx="1302">
                  <c:v>5.6970934865054046</c:v>
                </c:pt>
                <c:pt idx="1303">
                  <c:v>5.6970934865054046</c:v>
                </c:pt>
                <c:pt idx="1304">
                  <c:v>5.6970934865054046</c:v>
                </c:pt>
                <c:pt idx="1305">
                  <c:v>5.6970934865054046</c:v>
                </c:pt>
                <c:pt idx="1306">
                  <c:v>5.6970934865054046</c:v>
                </c:pt>
                <c:pt idx="1307">
                  <c:v>5.6970934865054046</c:v>
                </c:pt>
                <c:pt idx="1308">
                  <c:v>5.6970934865054046</c:v>
                </c:pt>
                <c:pt idx="1309">
                  <c:v>5.6970934865054046</c:v>
                </c:pt>
                <c:pt idx="1310">
                  <c:v>5.6970934865054046</c:v>
                </c:pt>
                <c:pt idx="1311">
                  <c:v>5.6970934865054046</c:v>
                </c:pt>
                <c:pt idx="1312">
                  <c:v>5.6970934865054046</c:v>
                </c:pt>
                <c:pt idx="1313">
                  <c:v>5.6970934865054046</c:v>
                </c:pt>
                <c:pt idx="1314">
                  <c:v>5.6970934865054046</c:v>
                </c:pt>
                <c:pt idx="1315">
                  <c:v>5.6970934865054046</c:v>
                </c:pt>
                <c:pt idx="1316">
                  <c:v>5.6970934865054046</c:v>
                </c:pt>
                <c:pt idx="1317">
                  <c:v>5.6970934865054046</c:v>
                </c:pt>
                <c:pt idx="1318">
                  <c:v>5.6970934865054046</c:v>
                </c:pt>
                <c:pt idx="1319">
                  <c:v>5.6970934865054046</c:v>
                </c:pt>
                <c:pt idx="1320">
                  <c:v>5.6970934865054046</c:v>
                </c:pt>
                <c:pt idx="1321">
                  <c:v>5.6970934865054046</c:v>
                </c:pt>
                <c:pt idx="1322">
                  <c:v>5.6970934865054046</c:v>
                </c:pt>
                <c:pt idx="1323">
                  <c:v>5.6970934865054046</c:v>
                </c:pt>
                <c:pt idx="1324">
                  <c:v>5.6970934865054046</c:v>
                </c:pt>
                <c:pt idx="1325">
                  <c:v>5.6970934865054046</c:v>
                </c:pt>
                <c:pt idx="1326">
                  <c:v>5.6970934865054046</c:v>
                </c:pt>
                <c:pt idx="1327">
                  <c:v>5.6970934865054046</c:v>
                </c:pt>
                <c:pt idx="1328">
                  <c:v>5.6970934865054046</c:v>
                </c:pt>
                <c:pt idx="1329">
                  <c:v>5.6970934865054046</c:v>
                </c:pt>
                <c:pt idx="1330">
                  <c:v>5.6970934865054046</c:v>
                </c:pt>
                <c:pt idx="1331">
                  <c:v>5.6970934865054046</c:v>
                </c:pt>
                <c:pt idx="1332">
                  <c:v>5.6970934865054046</c:v>
                </c:pt>
                <c:pt idx="1333">
                  <c:v>5.6970934865054046</c:v>
                </c:pt>
                <c:pt idx="1334">
                  <c:v>5.6970934865054046</c:v>
                </c:pt>
                <c:pt idx="1335">
                  <c:v>5.6970934865054046</c:v>
                </c:pt>
                <c:pt idx="1336">
                  <c:v>5.6970934865054046</c:v>
                </c:pt>
                <c:pt idx="1337">
                  <c:v>5.6970934865054046</c:v>
                </c:pt>
                <c:pt idx="1338">
                  <c:v>5.6970934865054046</c:v>
                </c:pt>
                <c:pt idx="1339">
                  <c:v>5.6970934865054046</c:v>
                </c:pt>
                <c:pt idx="1340">
                  <c:v>5.6970934865054046</c:v>
                </c:pt>
                <c:pt idx="1341">
                  <c:v>5.6970934865054046</c:v>
                </c:pt>
                <c:pt idx="1342">
                  <c:v>5.6970934865054046</c:v>
                </c:pt>
                <c:pt idx="1343">
                  <c:v>5.6970934865054046</c:v>
                </c:pt>
                <c:pt idx="1344">
                  <c:v>5.6970934865054046</c:v>
                </c:pt>
                <c:pt idx="1345">
                  <c:v>5.6970934865054046</c:v>
                </c:pt>
                <c:pt idx="1346">
                  <c:v>5.6970934865054046</c:v>
                </c:pt>
                <c:pt idx="1347">
                  <c:v>5.6970934865054046</c:v>
                </c:pt>
                <c:pt idx="1348">
                  <c:v>5.6970934865054046</c:v>
                </c:pt>
                <c:pt idx="1349">
                  <c:v>5.6970934865054046</c:v>
                </c:pt>
                <c:pt idx="1350">
                  <c:v>5.6970934865054046</c:v>
                </c:pt>
                <c:pt idx="1351">
                  <c:v>5.6970934865054046</c:v>
                </c:pt>
                <c:pt idx="1352">
                  <c:v>5.6970934865054046</c:v>
                </c:pt>
                <c:pt idx="1353">
                  <c:v>5.6970934865054046</c:v>
                </c:pt>
                <c:pt idx="1354">
                  <c:v>5.6970934865054046</c:v>
                </c:pt>
                <c:pt idx="1355">
                  <c:v>5.6970934865054046</c:v>
                </c:pt>
                <c:pt idx="1356">
                  <c:v>5.6970934865054046</c:v>
                </c:pt>
                <c:pt idx="1357">
                  <c:v>5.6970934865054046</c:v>
                </c:pt>
                <c:pt idx="1358">
                  <c:v>5.6970934865054046</c:v>
                </c:pt>
                <c:pt idx="1359">
                  <c:v>5.6970934865054046</c:v>
                </c:pt>
                <c:pt idx="1360">
                  <c:v>5.6970934865054046</c:v>
                </c:pt>
                <c:pt idx="1361">
                  <c:v>5.6970934865054046</c:v>
                </c:pt>
                <c:pt idx="1362">
                  <c:v>5.6970934865054046</c:v>
                </c:pt>
                <c:pt idx="1363">
                  <c:v>5.6970934865054046</c:v>
                </c:pt>
                <c:pt idx="1364">
                  <c:v>5.6970934865054046</c:v>
                </c:pt>
                <c:pt idx="1365">
                  <c:v>5.6970934865054046</c:v>
                </c:pt>
                <c:pt idx="1366">
                  <c:v>5.6970934865054046</c:v>
                </c:pt>
                <c:pt idx="1367">
                  <c:v>5.6970934865054046</c:v>
                </c:pt>
                <c:pt idx="1368">
                  <c:v>5.6970934865054046</c:v>
                </c:pt>
                <c:pt idx="1369">
                  <c:v>5.6970934865054046</c:v>
                </c:pt>
                <c:pt idx="1370">
                  <c:v>5.6970934865054046</c:v>
                </c:pt>
                <c:pt idx="1371">
                  <c:v>5.6970934865054046</c:v>
                </c:pt>
                <c:pt idx="1372">
                  <c:v>5.6970934865054046</c:v>
                </c:pt>
                <c:pt idx="1373">
                  <c:v>5.6970934865054046</c:v>
                </c:pt>
                <c:pt idx="1374">
                  <c:v>5.6970934865054046</c:v>
                </c:pt>
                <c:pt idx="1375">
                  <c:v>5.6970934865054046</c:v>
                </c:pt>
                <c:pt idx="1376">
                  <c:v>5.6970934865054046</c:v>
                </c:pt>
                <c:pt idx="1377">
                  <c:v>5.6970934865054046</c:v>
                </c:pt>
                <c:pt idx="1378">
                  <c:v>5.6970934865054046</c:v>
                </c:pt>
                <c:pt idx="1379">
                  <c:v>5.6970934865054046</c:v>
                </c:pt>
                <c:pt idx="1380">
                  <c:v>5.6970934865054046</c:v>
                </c:pt>
                <c:pt idx="1381">
                  <c:v>5.6970934865054046</c:v>
                </c:pt>
                <c:pt idx="1382">
                  <c:v>5.6970934865054046</c:v>
                </c:pt>
                <c:pt idx="1383">
                  <c:v>5.6970934865054046</c:v>
                </c:pt>
                <c:pt idx="1384">
                  <c:v>5.6970934865054046</c:v>
                </c:pt>
                <c:pt idx="1385">
                  <c:v>5.6970934865054046</c:v>
                </c:pt>
                <c:pt idx="1386">
                  <c:v>5.6970934865054046</c:v>
                </c:pt>
                <c:pt idx="1387">
                  <c:v>5.6970934865054046</c:v>
                </c:pt>
                <c:pt idx="1388">
                  <c:v>5.6970934865054046</c:v>
                </c:pt>
                <c:pt idx="1389">
                  <c:v>5.6970934865054046</c:v>
                </c:pt>
                <c:pt idx="1390">
                  <c:v>5.6970934865054046</c:v>
                </c:pt>
                <c:pt idx="1391">
                  <c:v>5.6970934865054046</c:v>
                </c:pt>
                <c:pt idx="1392">
                  <c:v>5.6970934865054046</c:v>
                </c:pt>
                <c:pt idx="1393">
                  <c:v>5.6970934865054046</c:v>
                </c:pt>
                <c:pt idx="1394">
                  <c:v>5.6970934865054046</c:v>
                </c:pt>
                <c:pt idx="1395">
                  <c:v>5.6970934865054046</c:v>
                </c:pt>
                <c:pt idx="1396">
                  <c:v>5.6970934865054046</c:v>
                </c:pt>
                <c:pt idx="1397">
                  <c:v>5.6970934865054046</c:v>
                </c:pt>
                <c:pt idx="1398">
                  <c:v>5.6970934865054046</c:v>
                </c:pt>
                <c:pt idx="1399">
                  <c:v>5.6970934865054046</c:v>
                </c:pt>
                <c:pt idx="1400">
                  <c:v>5.6970934865054046</c:v>
                </c:pt>
                <c:pt idx="1401">
                  <c:v>5.6970934865054046</c:v>
                </c:pt>
                <c:pt idx="1402">
                  <c:v>5.6970934865054046</c:v>
                </c:pt>
                <c:pt idx="1403">
                  <c:v>5.6970934865054046</c:v>
                </c:pt>
                <c:pt idx="1404">
                  <c:v>5.6970934865054046</c:v>
                </c:pt>
                <c:pt idx="1405">
                  <c:v>5.6970934865054046</c:v>
                </c:pt>
                <c:pt idx="1406">
                  <c:v>5.6970934865054046</c:v>
                </c:pt>
                <c:pt idx="1407">
                  <c:v>5.6970934865054046</c:v>
                </c:pt>
                <c:pt idx="1408">
                  <c:v>5.6970934865054046</c:v>
                </c:pt>
                <c:pt idx="1409">
                  <c:v>5.6970934865054046</c:v>
                </c:pt>
                <c:pt idx="1410">
                  <c:v>5.6970934865054046</c:v>
                </c:pt>
                <c:pt idx="1411">
                  <c:v>5.6970934865054046</c:v>
                </c:pt>
                <c:pt idx="1412">
                  <c:v>5.6970934865054046</c:v>
                </c:pt>
                <c:pt idx="1413">
                  <c:v>5.6970934865054046</c:v>
                </c:pt>
                <c:pt idx="1414">
                  <c:v>5.6970934865054046</c:v>
                </c:pt>
                <c:pt idx="1415">
                  <c:v>5.6970934865054046</c:v>
                </c:pt>
                <c:pt idx="1416">
                  <c:v>5.6970934865054046</c:v>
                </c:pt>
                <c:pt idx="1417">
                  <c:v>5.6970934865054046</c:v>
                </c:pt>
                <c:pt idx="1418">
                  <c:v>5.6970934865054046</c:v>
                </c:pt>
                <c:pt idx="1419">
                  <c:v>5.6970934865054046</c:v>
                </c:pt>
                <c:pt idx="1420">
                  <c:v>5.6970934865054046</c:v>
                </c:pt>
                <c:pt idx="1421">
                  <c:v>5.6970934865054046</c:v>
                </c:pt>
                <c:pt idx="1422">
                  <c:v>5.6970934865054046</c:v>
                </c:pt>
                <c:pt idx="1423">
                  <c:v>5.6970934865054046</c:v>
                </c:pt>
                <c:pt idx="1424">
                  <c:v>5.6970934865054046</c:v>
                </c:pt>
                <c:pt idx="1425">
                  <c:v>5.6970934865054046</c:v>
                </c:pt>
                <c:pt idx="1426">
                  <c:v>5.6970934865054046</c:v>
                </c:pt>
                <c:pt idx="1427">
                  <c:v>5.6970934865054046</c:v>
                </c:pt>
                <c:pt idx="1428">
                  <c:v>5.6970934865054046</c:v>
                </c:pt>
                <c:pt idx="1429">
                  <c:v>5.6970934865054046</c:v>
                </c:pt>
                <c:pt idx="1430">
                  <c:v>5.6970934865054046</c:v>
                </c:pt>
                <c:pt idx="1431">
                  <c:v>5.6970934865054046</c:v>
                </c:pt>
                <c:pt idx="1432">
                  <c:v>5.6970934865054046</c:v>
                </c:pt>
                <c:pt idx="1433">
                  <c:v>5.6970934865054046</c:v>
                </c:pt>
                <c:pt idx="1434">
                  <c:v>5.6970934865054046</c:v>
                </c:pt>
                <c:pt idx="1435">
                  <c:v>5.6970934865054046</c:v>
                </c:pt>
                <c:pt idx="1436">
                  <c:v>5.6970934865054046</c:v>
                </c:pt>
                <c:pt idx="1437">
                  <c:v>5.6970934865054046</c:v>
                </c:pt>
                <c:pt idx="1438">
                  <c:v>5.6970934865054046</c:v>
                </c:pt>
                <c:pt idx="1439">
                  <c:v>5.6970934865054046</c:v>
                </c:pt>
                <c:pt idx="1440">
                  <c:v>5.6970934865054046</c:v>
                </c:pt>
                <c:pt idx="1441">
                  <c:v>5.6970934865054046</c:v>
                </c:pt>
                <c:pt idx="1442">
                  <c:v>5.6970934865054046</c:v>
                </c:pt>
                <c:pt idx="1443">
                  <c:v>5.6970934865054046</c:v>
                </c:pt>
                <c:pt idx="1444">
                  <c:v>5.6970934865054046</c:v>
                </c:pt>
                <c:pt idx="1445">
                  <c:v>5.6970934865054046</c:v>
                </c:pt>
                <c:pt idx="1446">
                  <c:v>5.6970934865054046</c:v>
                </c:pt>
                <c:pt idx="1447">
                  <c:v>5.6970934865054046</c:v>
                </c:pt>
                <c:pt idx="1448">
                  <c:v>5.6970934865054046</c:v>
                </c:pt>
                <c:pt idx="1449">
                  <c:v>5.6970934865054046</c:v>
                </c:pt>
                <c:pt idx="1450">
                  <c:v>5.6970934865054046</c:v>
                </c:pt>
                <c:pt idx="1451">
                  <c:v>5.6970934865054046</c:v>
                </c:pt>
                <c:pt idx="1452">
                  <c:v>5.6970934865054046</c:v>
                </c:pt>
                <c:pt idx="1453">
                  <c:v>5.6970934865054046</c:v>
                </c:pt>
                <c:pt idx="1454">
                  <c:v>5.6970934865054046</c:v>
                </c:pt>
                <c:pt idx="1455">
                  <c:v>5.6970934865054046</c:v>
                </c:pt>
                <c:pt idx="1456">
                  <c:v>5.6970934865054046</c:v>
                </c:pt>
                <c:pt idx="1457">
                  <c:v>5.6970934865054046</c:v>
                </c:pt>
                <c:pt idx="1458">
                  <c:v>5.6970934865054046</c:v>
                </c:pt>
                <c:pt idx="1459">
                  <c:v>5.6970934865054046</c:v>
                </c:pt>
                <c:pt idx="1460">
                  <c:v>5.6970934865054046</c:v>
                </c:pt>
                <c:pt idx="1461">
                  <c:v>5.6970934865054046</c:v>
                </c:pt>
                <c:pt idx="1462">
                  <c:v>5.6970934865054046</c:v>
                </c:pt>
                <c:pt idx="1463">
                  <c:v>5.6970934865054046</c:v>
                </c:pt>
                <c:pt idx="1464">
                  <c:v>5.6970934865054046</c:v>
                </c:pt>
                <c:pt idx="1465">
                  <c:v>5.6970934865054046</c:v>
                </c:pt>
                <c:pt idx="1466">
                  <c:v>5.6970934865054046</c:v>
                </c:pt>
                <c:pt idx="1467">
                  <c:v>5.6970934865054046</c:v>
                </c:pt>
                <c:pt idx="1468">
                  <c:v>5.6970934865054046</c:v>
                </c:pt>
                <c:pt idx="1469">
                  <c:v>5.6970934865054046</c:v>
                </c:pt>
                <c:pt idx="1470">
                  <c:v>5.6970934865054046</c:v>
                </c:pt>
                <c:pt idx="1471">
                  <c:v>5.6970934865054046</c:v>
                </c:pt>
                <c:pt idx="1472">
                  <c:v>5.6970934865054046</c:v>
                </c:pt>
                <c:pt idx="1473">
                  <c:v>5.6970934865054046</c:v>
                </c:pt>
                <c:pt idx="1474">
                  <c:v>5.6970934865054046</c:v>
                </c:pt>
                <c:pt idx="1475">
                  <c:v>5.6970934865054046</c:v>
                </c:pt>
                <c:pt idx="1476">
                  <c:v>5.6970934865054046</c:v>
                </c:pt>
                <c:pt idx="1477">
                  <c:v>5.6970934865054046</c:v>
                </c:pt>
                <c:pt idx="1478">
                  <c:v>5.6970934865054046</c:v>
                </c:pt>
                <c:pt idx="1479">
                  <c:v>5.6970934865054046</c:v>
                </c:pt>
                <c:pt idx="1480">
                  <c:v>5.6970934865054046</c:v>
                </c:pt>
                <c:pt idx="1481">
                  <c:v>5.6970934865054046</c:v>
                </c:pt>
                <c:pt idx="1482">
                  <c:v>5.6970934865054046</c:v>
                </c:pt>
                <c:pt idx="1483">
                  <c:v>5.6970934865054046</c:v>
                </c:pt>
                <c:pt idx="1484">
                  <c:v>5.6970934865054046</c:v>
                </c:pt>
                <c:pt idx="1485">
                  <c:v>5.6970934865054046</c:v>
                </c:pt>
                <c:pt idx="1486">
                  <c:v>5.6970934865054046</c:v>
                </c:pt>
                <c:pt idx="1487">
                  <c:v>5.6970934865054046</c:v>
                </c:pt>
                <c:pt idx="1488">
                  <c:v>5.6970934865054046</c:v>
                </c:pt>
                <c:pt idx="1489">
                  <c:v>5.6970934865054046</c:v>
                </c:pt>
                <c:pt idx="1490">
                  <c:v>5.6970934865054046</c:v>
                </c:pt>
                <c:pt idx="1491">
                  <c:v>5.6970934865054046</c:v>
                </c:pt>
                <c:pt idx="1492">
                  <c:v>5.6970934865054046</c:v>
                </c:pt>
                <c:pt idx="1493">
                  <c:v>5.6970934865054046</c:v>
                </c:pt>
                <c:pt idx="1494">
                  <c:v>5.6970934865054046</c:v>
                </c:pt>
                <c:pt idx="1495">
                  <c:v>5.6970934865054046</c:v>
                </c:pt>
                <c:pt idx="1496">
                  <c:v>5.6970934865054046</c:v>
                </c:pt>
                <c:pt idx="1497">
                  <c:v>5.6970934865054046</c:v>
                </c:pt>
                <c:pt idx="1498">
                  <c:v>5.6970934865054046</c:v>
                </c:pt>
                <c:pt idx="1499">
                  <c:v>5.6970934865054046</c:v>
                </c:pt>
                <c:pt idx="1500">
                  <c:v>5.6970934865054046</c:v>
                </c:pt>
                <c:pt idx="1501">
                  <c:v>5.6970934865054046</c:v>
                </c:pt>
                <c:pt idx="1502">
                  <c:v>5.6970934865054046</c:v>
                </c:pt>
                <c:pt idx="1503">
                  <c:v>5.6970934865054046</c:v>
                </c:pt>
                <c:pt idx="1504">
                  <c:v>5.6970934865054046</c:v>
                </c:pt>
                <c:pt idx="1505">
                  <c:v>5.6970934865054046</c:v>
                </c:pt>
                <c:pt idx="1506">
                  <c:v>5.6970934865054046</c:v>
                </c:pt>
                <c:pt idx="1507">
                  <c:v>5.6970934865054046</c:v>
                </c:pt>
                <c:pt idx="1508">
                  <c:v>5.6970934865054046</c:v>
                </c:pt>
                <c:pt idx="1509">
                  <c:v>5.6970934865054046</c:v>
                </c:pt>
                <c:pt idx="1510">
                  <c:v>5.6970934865054046</c:v>
                </c:pt>
                <c:pt idx="1511">
                  <c:v>5.6970934865054046</c:v>
                </c:pt>
                <c:pt idx="1512">
                  <c:v>5.6970934865054046</c:v>
                </c:pt>
                <c:pt idx="1513">
                  <c:v>5.6970934865054046</c:v>
                </c:pt>
                <c:pt idx="1514">
                  <c:v>5.6970934865054046</c:v>
                </c:pt>
                <c:pt idx="1515">
                  <c:v>5.6970934865054046</c:v>
                </c:pt>
                <c:pt idx="1516">
                  <c:v>5.6970934865054046</c:v>
                </c:pt>
                <c:pt idx="1517">
                  <c:v>5.6970934865054046</c:v>
                </c:pt>
                <c:pt idx="1518">
                  <c:v>5.6970934865054046</c:v>
                </c:pt>
                <c:pt idx="1519">
                  <c:v>5.6970934865054046</c:v>
                </c:pt>
                <c:pt idx="1520">
                  <c:v>5.6970934865054046</c:v>
                </c:pt>
                <c:pt idx="1521">
                  <c:v>5.6970934865054046</c:v>
                </c:pt>
                <c:pt idx="1522">
                  <c:v>5.6970934865054046</c:v>
                </c:pt>
                <c:pt idx="1523">
                  <c:v>5.6970934865054046</c:v>
                </c:pt>
                <c:pt idx="1524">
                  <c:v>5.6970934865054046</c:v>
                </c:pt>
                <c:pt idx="1525">
                  <c:v>5.6970934865054046</c:v>
                </c:pt>
                <c:pt idx="1526">
                  <c:v>5.6970934865054046</c:v>
                </c:pt>
                <c:pt idx="1527">
                  <c:v>5.6970934865054046</c:v>
                </c:pt>
                <c:pt idx="1528">
                  <c:v>5.6970934865054046</c:v>
                </c:pt>
                <c:pt idx="1529">
                  <c:v>5.6970934865054046</c:v>
                </c:pt>
                <c:pt idx="1530">
                  <c:v>5.6970934865054046</c:v>
                </c:pt>
                <c:pt idx="1531">
                  <c:v>5.6970934865054046</c:v>
                </c:pt>
                <c:pt idx="1532">
                  <c:v>5.6970934865054046</c:v>
                </c:pt>
                <c:pt idx="1533">
                  <c:v>5.6970934865054046</c:v>
                </c:pt>
                <c:pt idx="1534">
                  <c:v>5.6970934865054046</c:v>
                </c:pt>
                <c:pt idx="1535">
                  <c:v>5.6970934865054046</c:v>
                </c:pt>
                <c:pt idx="1536">
                  <c:v>5.6970934865054046</c:v>
                </c:pt>
                <c:pt idx="1537">
                  <c:v>5.6970934865054046</c:v>
                </c:pt>
                <c:pt idx="1538">
                  <c:v>5.6970934865054046</c:v>
                </c:pt>
                <c:pt idx="1539">
                  <c:v>5.6970934865054046</c:v>
                </c:pt>
                <c:pt idx="1540">
                  <c:v>5.6970934865054046</c:v>
                </c:pt>
                <c:pt idx="1541">
                  <c:v>5.6970934865054046</c:v>
                </c:pt>
                <c:pt idx="1542">
                  <c:v>5.6970934865054046</c:v>
                </c:pt>
                <c:pt idx="1543">
                  <c:v>5.6970934865054046</c:v>
                </c:pt>
                <c:pt idx="1544">
                  <c:v>5.6970934865054046</c:v>
                </c:pt>
                <c:pt idx="1545">
                  <c:v>5.6970934865054046</c:v>
                </c:pt>
                <c:pt idx="1546">
                  <c:v>5.6970934865054046</c:v>
                </c:pt>
                <c:pt idx="1547">
                  <c:v>5.6970934865054046</c:v>
                </c:pt>
                <c:pt idx="1548">
                  <c:v>5.6970934865054046</c:v>
                </c:pt>
                <c:pt idx="1549">
                  <c:v>5.6970934865054046</c:v>
                </c:pt>
                <c:pt idx="1550">
                  <c:v>5.6970934865054046</c:v>
                </c:pt>
                <c:pt idx="1551">
                  <c:v>5.6970934865054046</c:v>
                </c:pt>
                <c:pt idx="1552">
                  <c:v>5.6970934865054046</c:v>
                </c:pt>
                <c:pt idx="1553">
                  <c:v>5.6970934865054046</c:v>
                </c:pt>
                <c:pt idx="1554">
                  <c:v>5.6970934865054046</c:v>
                </c:pt>
                <c:pt idx="1555">
                  <c:v>5.6970934865054046</c:v>
                </c:pt>
                <c:pt idx="1556">
                  <c:v>5.6970934865054046</c:v>
                </c:pt>
                <c:pt idx="1557">
                  <c:v>5.6970934865054046</c:v>
                </c:pt>
                <c:pt idx="1558">
                  <c:v>5.6970934865054046</c:v>
                </c:pt>
                <c:pt idx="1559">
                  <c:v>5.6970934865054046</c:v>
                </c:pt>
                <c:pt idx="1560">
                  <c:v>5.6970934865054046</c:v>
                </c:pt>
                <c:pt idx="1561">
                  <c:v>5.6970934865054046</c:v>
                </c:pt>
                <c:pt idx="1562">
                  <c:v>5.6970934865054046</c:v>
                </c:pt>
                <c:pt idx="1563">
                  <c:v>5.6970934865054046</c:v>
                </c:pt>
                <c:pt idx="1564">
                  <c:v>5.6970934865054046</c:v>
                </c:pt>
                <c:pt idx="1565">
                  <c:v>5.6970934865054046</c:v>
                </c:pt>
                <c:pt idx="1566">
                  <c:v>5.6970934865054046</c:v>
                </c:pt>
                <c:pt idx="1567">
                  <c:v>5.6970934865054046</c:v>
                </c:pt>
                <c:pt idx="1568">
                  <c:v>5.6970934865054046</c:v>
                </c:pt>
                <c:pt idx="1569">
                  <c:v>5.6970934865054046</c:v>
                </c:pt>
                <c:pt idx="1570">
                  <c:v>5.6970934865054046</c:v>
                </c:pt>
                <c:pt idx="1571">
                  <c:v>5.6970934865054046</c:v>
                </c:pt>
                <c:pt idx="1572">
                  <c:v>5.6970934865054046</c:v>
                </c:pt>
                <c:pt idx="1573">
                  <c:v>5.6970934865054046</c:v>
                </c:pt>
                <c:pt idx="1574">
                  <c:v>5.6970934865054046</c:v>
                </c:pt>
                <c:pt idx="1575">
                  <c:v>5.6970934865054046</c:v>
                </c:pt>
                <c:pt idx="1576">
                  <c:v>5.6970934865054046</c:v>
                </c:pt>
                <c:pt idx="1577">
                  <c:v>5.6970934865054046</c:v>
                </c:pt>
                <c:pt idx="1578">
                  <c:v>5.6970934865054046</c:v>
                </c:pt>
                <c:pt idx="1579">
                  <c:v>5.6970934865054046</c:v>
                </c:pt>
                <c:pt idx="1580">
                  <c:v>5.6970934865054046</c:v>
                </c:pt>
                <c:pt idx="1581">
                  <c:v>5.6970934865054046</c:v>
                </c:pt>
                <c:pt idx="1582">
                  <c:v>5.6970934865054046</c:v>
                </c:pt>
                <c:pt idx="1583">
                  <c:v>5.6970934865054046</c:v>
                </c:pt>
                <c:pt idx="1584">
                  <c:v>5.6970934865054046</c:v>
                </c:pt>
                <c:pt idx="1585">
                  <c:v>5.6970934865054046</c:v>
                </c:pt>
                <c:pt idx="1586">
                  <c:v>5.6970934865054046</c:v>
                </c:pt>
                <c:pt idx="1587">
                  <c:v>5.6970934865054046</c:v>
                </c:pt>
                <c:pt idx="1588">
                  <c:v>5.6970934865054046</c:v>
                </c:pt>
                <c:pt idx="1589">
                  <c:v>5.6970934865054046</c:v>
                </c:pt>
                <c:pt idx="1590">
                  <c:v>5.6970934865054046</c:v>
                </c:pt>
                <c:pt idx="1591">
                  <c:v>5.6970934865054046</c:v>
                </c:pt>
                <c:pt idx="1592">
                  <c:v>5.6970934865054046</c:v>
                </c:pt>
                <c:pt idx="1593">
                  <c:v>5.6970934865054046</c:v>
                </c:pt>
                <c:pt idx="1594">
                  <c:v>5.6970934865054046</c:v>
                </c:pt>
                <c:pt idx="1595">
                  <c:v>5.6970934865054046</c:v>
                </c:pt>
                <c:pt idx="1596">
                  <c:v>5.6970934865054046</c:v>
                </c:pt>
                <c:pt idx="1597">
                  <c:v>5.6970934865054046</c:v>
                </c:pt>
                <c:pt idx="1598">
                  <c:v>5.6970934865054046</c:v>
                </c:pt>
                <c:pt idx="1599">
                  <c:v>5.6970934865054046</c:v>
                </c:pt>
                <c:pt idx="1600">
                  <c:v>5.6970934865054046</c:v>
                </c:pt>
                <c:pt idx="1601">
                  <c:v>5.6970934865054046</c:v>
                </c:pt>
                <c:pt idx="1602">
                  <c:v>5.6970934865054046</c:v>
                </c:pt>
                <c:pt idx="1603">
                  <c:v>5.6970934865054046</c:v>
                </c:pt>
                <c:pt idx="1604">
                  <c:v>5.6970934865054046</c:v>
                </c:pt>
                <c:pt idx="1605">
                  <c:v>5.6970934865054046</c:v>
                </c:pt>
                <c:pt idx="1606">
                  <c:v>5.6970934865054046</c:v>
                </c:pt>
                <c:pt idx="1607">
                  <c:v>5.6970934865054046</c:v>
                </c:pt>
                <c:pt idx="1608">
                  <c:v>5.6970934865054046</c:v>
                </c:pt>
                <c:pt idx="1609">
                  <c:v>5.6970934865054046</c:v>
                </c:pt>
                <c:pt idx="1610">
                  <c:v>5.6970934865054046</c:v>
                </c:pt>
                <c:pt idx="1611">
                  <c:v>5.6970934865054046</c:v>
                </c:pt>
                <c:pt idx="1612">
                  <c:v>5.6970934865054046</c:v>
                </c:pt>
                <c:pt idx="1613">
                  <c:v>5.6970934865054046</c:v>
                </c:pt>
                <c:pt idx="1614">
                  <c:v>5.6970934865054046</c:v>
                </c:pt>
                <c:pt idx="1615">
                  <c:v>5.6970934865054046</c:v>
                </c:pt>
                <c:pt idx="1616">
                  <c:v>5.6970934865054046</c:v>
                </c:pt>
                <c:pt idx="1617">
                  <c:v>5.6970934865054046</c:v>
                </c:pt>
                <c:pt idx="1618">
                  <c:v>5.6970934865054046</c:v>
                </c:pt>
                <c:pt idx="1619">
                  <c:v>5.6970934865054046</c:v>
                </c:pt>
                <c:pt idx="1620">
                  <c:v>5.6970934865054046</c:v>
                </c:pt>
                <c:pt idx="1621">
                  <c:v>5.6970934865054046</c:v>
                </c:pt>
                <c:pt idx="1622">
                  <c:v>5.6970934865054046</c:v>
                </c:pt>
                <c:pt idx="1623">
                  <c:v>5.6970934865054046</c:v>
                </c:pt>
                <c:pt idx="1624">
                  <c:v>5.6970934865054046</c:v>
                </c:pt>
                <c:pt idx="1625">
                  <c:v>5.6970934865054046</c:v>
                </c:pt>
                <c:pt idx="1626">
                  <c:v>5.6970934865054046</c:v>
                </c:pt>
                <c:pt idx="1627">
                  <c:v>5.6970934865054046</c:v>
                </c:pt>
                <c:pt idx="1628">
                  <c:v>5.6970934865054046</c:v>
                </c:pt>
                <c:pt idx="1629">
                  <c:v>5.6970934865054046</c:v>
                </c:pt>
                <c:pt idx="1630">
                  <c:v>5.6970934865054046</c:v>
                </c:pt>
                <c:pt idx="1631">
                  <c:v>5.6970934865054046</c:v>
                </c:pt>
                <c:pt idx="1632">
                  <c:v>5.6970934865054046</c:v>
                </c:pt>
                <c:pt idx="1633">
                  <c:v>5.6970934865054046</c:v>
                </c:pt>
                <c:pt idx="1634">
                  <c:v>5.6970934865054046</c:v>
                </c:pt>
                <c:pt idx="1635">
                  <c:v>5.6970934865054046</c:v>
                </c:pt>
                <c:pt idx="1636">
                  <c:v>5.6970934865054046</c:v>
                </c:pt>
                <c:pt idx="1637">
                  <c:v>5.6970934865054046</c:v>
                </c:pt>
                <c:pt idx="1638">
                  <c:v>5.6970934865054046</c:v>
                </c:pt>
                <c:pt idx="1639">
                  <c:v>5.6970934865054046</c:v>
                </c:pt>
                <c:pt idx="1640">
                  <c:v>5.6970934865054046</c:v>
                </c:pt>
                <c:pt idx="1641">
                  <c:v>5.6970934865054046</c:v>
                </c:pt>
                <c:pt idx="1642">
                  <c:v>5.6970934865054046</c:v>
                </c:pt>
                <c:pt idx="1643">
                  <c:v>5.6970934865054046</c:v>
                </c:pt>
                <c:pt idx="1644">
                  <c:v>5.6970934865054046</c:v>
                </c:pt>
                <c:pt idx="1645">
                  <c:v>5.6970934865054046</c:v>
                </c:pt>
                <c:pt idx="1646">
                  <c:v>5.6970934865054046</c:v>
                </c:pt>
                <c:pt idx="1647">
                  <c:v>5.6970934865054046</c:v>
                </c:pt>
                <c:pt idx="1648">
                  <c:v>5.6970934865054046</c:v>
                </c:pt>
                <c:pt idx="1649">
                  <c:v>5.6970934865054046</c:v>
                </c:pt>
                <c:pt idx="1650">
                  <c:v>5.6970934865054046</c:v>
                </c:pt>
                <c:pt idx="1651">
                  <c:v>5.6970934865054046</c:v>
                </c:pt>
                <c:pt idx="1652">
                  <c:v>5.6970934865054046</c:v>
                </c:pt>
                <c:pt idx="1653">
                  <c:v>5.6970934865054046</c:v>
                </c:pt>
                <c:pt idx="1654">
                  <c:v>5.6970934865054046</c:v>
                </c:pt>
                <c:pt idx="1655">
                  <c:v>5.6970934865054046</c:v>
                </c:pt>
                <c:pt idx="1656">
                  <c:v>5.6970934865054046</c:v>
                </c:pt>
                <c:pt idx="1657">
                  <c:v>5.6970934865054046</c:v>
                </c:pt>
                <c:pt idx="1658">
                  <c:v>5.6970934865054046</c:v>
                </c:pt>
                <c:pt idx="1659">
                  <c:v>5.6970934865054046</c:v>
                </c:pt>
                <c:pt idx="1660">
                  <c:v>5.6970934865054046</c:v>
                </c:pt>
                <c:pt idx="1661">
                  <c:v>5.6970934865054046</c:v>
                </c:pt>
                <c:pt idx="1662">
                  <c:v>5.6970934865054046</c:v>
                </c:pt>
                <c:pt idx="1663">
                  <c:v>5.6970934865054046</c:v>
                </c:pt>
                <c:pt idx="1664">
                  <c:v>5.6970934865054046</c:v>
                </c:pt>
                <c:pt idx="1665">
                  <c:v>5.6970934865054046</c:v>
                </c:pt>
                <c:pt idx="1666">
                  <c:v>5.6970934865054046</c:v>
                </c:pt>
                <c:pt idx="1667">
                  <c:v>5.6970934865054046</c:v>
                </c:pt>
                <c:pt idx="1668">
                  <c:v>5.6970934865054046</c:v>
                </c:pt>
                <c:pt idx="1669">
                  <c:v>5.6970934865054046</c:v>
                </c:pt>
                <c:pt idx="1670">
                  <c:v>5.6970934865054046</c:v>
                </c:pt>
                <c:pt idx="1671">
                  <c:v>5.6970934865054046</c:v>
                </c:pt>
                <c:pt idx="1672">
                  <c:v>5.6970934865054046</c:v>
                </c:pt>
                <c:pt idx="1673">
                  <c:v>5.6970934865054046</c:v>
                </c:pt>
                <c:pt idx="1674">
                  <c:v>5.6970934865054046</c:v>
                </c:pt>
                <c:pt idx="1675">
                  <c:v>5.6970934865054046</c:v>
                </c:pt>
                <c:pt idx="1676">
                  <c:v>5.6970934865054046</c:v>
                </c:pt>
                <c:pt idx="1677">
                  <c:v>5.6970934865054046</c:v>
                </c:pt>
                <c:pt idx="1678">
                  <c:v>5.6970934865054046</c:v>
                </c:pt>
                <c:pt idx="1679">
                  <c:v>5.6970934865054046</c:v>
                </c:pt>
                <c:pt idx="1680">
                  <c:v>5.6970934865054046</c:v>
                </c:pt>
                <c:pt idx="1681">
                  <c:v>5.6970934865054046</c:v>
                </c:pt>
                <c:pt idx="1682">
                  <c:v>5.6970934865054046</c:v>
                </c:pt>
                <c:pt idx="1683">
                  <c:v>5.6970934865054046</c:v>
                </c:pt>
                <c:pt idx="1684">
                  <c:v>5.6970934865054046</c:v>
                </c:pt>
                <c:pt idx="1685">
                  <c:v>5.6970934865054046</c:v>
                </c:pt>
                <c:pt idx="1686">
                  <c:v>5.6970934865054046</c:v>
                </c:pt>
                <c:pt idx="1687">
                  <c:v>5.6970934865054046</c:v>
                </c:pt>
                <c:pt idx="1688">
                  <c:v>5.6970934865054046</c:v>
                </c:pt>
                <c:pt idx="1689">
                  <c:v>5.6970934865054046</c:v>
                </c:pt>
                <c:pt idx="1690">
                  <c:v>5.6970934865054046</c:v>
                </c:pt>
                <c:pt idx="1691">
                  <c:v>5.6970934865054046</c:v>
                </c:pt>
                <c:pt idx="1692">
                  <c:v>5.6970934865054046</c:v>
                </c:pt>
                <c:pt idx="1693">
                  <c:v>5.6970934865054046</c:v>
                </c:pt>
                <c:pt idx="1694">
                  <c:v>5.6970934865054046</c:v>
                </c:pt>
                <c:pt idx="1695">
                  <c:v>5.6970934865054046</c:v>
                </c:pt>
                <c:pt idx="1696">
                  <c:v>5.6970934865054046</c:v>
                </c:pt>
                <c:pt idx="1697">
                  <c:v>5.6970934865054046</c:v>
                </c:pt>
                <c:pt idx="1698">
                  <c:v>5.6970934865054046</c:v>
                </c:pt>
                <c:pt idx="1699">
                  <c:v>5.6970934865054046</c:v>
                </c:pt>
                <c:pt idx="1700">
                  <c:v>5.6970934865054046</c:v>
                </c:pt>
                <c:pt idx="1701">
                  <c:v>5.6970934865054046</c:v>
                </c:pt>
                <c:pt idx="1702">
                  <c:v>5.6970934865054046</c:v>
                </c:pt>
                <c:pt idx="1703">
                  <c:v>5.6970934865054046</c:v>
                </c:pt>
                <c:pt idx="1704">
                  <c:v>5.6970934865054046</c:v>
                </c:pt>
                <c:pt idx="1705">
                  <c:v>5.6970934865054046</c:v>
                </c:pt>
                <c:pt idx="1706">
                  <c:v>5.6970934865054046</c:v>
                </c:pt>
                <c:pt idx="1707">
                  <c:v>5.6970934865054046</c:v>
                </c:pt>
                <c:pt idx="1708">
                  <c:v>5.6970934865054046</c:v>
                </c:pt>
                <c:pt idx="1709">
                  <c:v>5.6970934865054046</c:v>
                </c:pt>
                <c:pt idx="1710">
                  <c:v>5.6970934865054046</c:v>
                </c:pt>
                <c:pt idx="1711">
                  <c:v>5.6970934865054046</c:v>
                </c:pt>
                <c:pt idx="1712">
                  <c:v>5.6970934865054046</c:v>
                </c:pt>
                <c:pt idx="1713">
                  <c:v>5.6970934865054046</c:v>
                </c:pt>
                <c:pt idx="1714">
                  <c:v>5.6970934865054046</c:v>
                </c:pt>
                <c:pt idx="1715">
                  <c:v>5.6970934865054046</c:v>
                </c:pt>
                <c:pt idx="1716">
                  <c:v>5.6970934865054046</c:v>
                </c:pt>
                <c:pt idx="1717">
                  <c:v>5.6970934865054046</c:v>
                </c:pt>
                <c:pt idx="1718">
                  <c:v>5.6970934865054046</c:v>
                </c:pt>
                <c:pt idx="1719">
                  <c:v>5.6970934865054046</c:v>
                </c:pt>
                <c:pt idx="1720">
                  <c:v>5.6970934865054046</c:v>
                </c:pt>
                <c:pt idx="1721">
                  <c:v>5.6970934865054046</c:v>
                </c:pt>
                <c:pt idx="1722">
                  <c:v>5.6970934865054046</c:v>
                </c:pt>
                <c:pt idx="1723">
                  <c:v>5.6970934865054046</c:v>
                </c:pt>
                <c:pt idx="1724">
                  <c:v>5.6970934865054046</c:v>
                </c:pt>
                <c:pt idx="1725">
                  <c:v>5.6970934865054046</c:v>
                </c:pt>
                <c:pt idx="1726">
                  <c:v>5.6970934865054046</c:v>
                </c:pt>
                <c:pt idx="1727">
                  <c:v>5.6970934865054046</c:v>
                </c:pt>
                <c:pt idx="1728">
                  <c:v>5.6970934865054046</c:v>
                </c:pt>
                <c:pt idx="1729">
                  <c:v>5.6970934865054046</c:v>
                </c:pt>
                <c:pt idx="1730">
                  <c:v>5.6970934865054046</c:v>
                </c:pt>
                <c:pt idx="1731">
                  <c:v>5.6970934865054046</c:v>
                </c:pt>
                <c:pt idx="1732">
                  <c:v>5.6970934865054046</c:v>
                </c:pt>
                <c:pt idx="1733">
                  <c:v>5.6970934865054046</c:v>
                </c:pt>
                <c:pt idx="1734">
                  <c:v>5.6970934865054046</c:v>
                </c:pt>
                <c:pt idx="1735">
                  <c:v>5.6970934865054046</c:v>
                </c:pt>
                <c:pt idx="1736">
                  <c:v>5.6970934865054046</c:v>
                </c:pt>
                <c:pt idx="1737">
                  <c:v>5.6970934865054046</c:v>
                </c:pt>
                <c:pt idx="1738">
                  <c:v>5.6970934865054046</c:v>
                </c:pt>
                <c:pt idx="1739">
                  <c:v>5.6970934865054046</c:v>
                </c:pt>
                <c:pt idx="1740">
                  <c:v>5.6970934865054046</c:v>
                </c:pt>
                <c:pt idx="1741">
                  <c:v>5.6970934865054046</c:v>
                </c:pt>
                <c:pt idx="1742">
                  <c:v>5.6970934865054046</c:v>
                </c:pt>
              </c:numCache>
            </c:numRef>
          </c:xVal>
          <c:yVal>
            <c:numRef>
              <c:f>calculations!$M$4:$M$100005</c:f>
              <c:numCache>
                <c:formatCode>0.00</c:formatCode>
                <c:ptCount val="100002"/>
                <c:pt idx="0">
                  <c:v>0.17933754486822012</c:v>
                </c:pt>
                <c:pt idx="1">
                  <c:v>0.17933754486822012</c:v>
                </c:pt>
                <c:pt idx="2">
                  <c:v>0.17933754486822012</c:v>
                </c:pt>
                <c:pt idx="3">
                  <c:v>0.17933754486822012</c:v>
                </c:pt>
                <c:pt idx="4">
                  <c:v>0.17933754486822012</c:v>
                </c:pt>
                <c:pt idx="5">
                  <c:v>0.17933754486822012</c:v>
                </c:pt>
                <c:pt idx="6">
                  <c:v>0.17933754486822012</c:v>
                </c:pt>
                <c:pt idx="7">
                  <c:v>0.17933754486822012</c:v>
                </c:pt>
                <c:pt idx="8">
                  <c:v>0.17933754486822012</c:v>
                </c:pt>
                <c:pt idx="9">
                  <c:v>0.17933754486822012</c:v>
                </c:pt>
                <c:pt idx="10">
                  <c:v>0.17933754486822012</c:v>
                </c:pt>
                <c:pt idx="11">
                  <c:v>0.17933754486822012</c:v>
                </c:pt>
                <c:pt idx="12">
                  <c:v>0.17933754486822012</c:v>
                </c:pt>
                <c:pt idx="13">
                  <c:v>0.17933754486822012</c:v>
                </c:pt>
                <c:pt idx="14">
                  <c:v>0.74747418062325477</c:v>
                </c:pt>
                <c:pt idx="15">
                  <c:v>0.74747418062325477</c:v>
                </c:pt>
                <c:pt idx="16">
                  <c:v>0.74747418062325477</c:v>
                </c:pt>
                <c:pt idx="17">
                  <c:v>0.74747418062325477</c:v>
                </c:pt>
                <c:pt idx="18">
                  <c:v>0.74747418062325477</c:v>
                </c:pt>
                <c:pt idx="19">
                  <c:v>0.74747418062325477</c:v>
                </c:pt>
                <c:pt idx="20">
                  <c:v>0.74747418062325477</c:v>
                </c:pt>
                <c:pt idx="21">
                  <c:v>0.74747418062325477</c:v>
                </c:pt>
                <c:pt idx="22">
                  <c:v>1.3101707780049581</c:v>
                </c:pt>
                <c:pt idx="23">
                  <c:v>1.3101707780049581</c:v>
                </c:pt>
                <c:pt idx="24">
                  <c:v>1.3101707780049581</c:v>
                </c:pt>
                <c:pt idx="25">
                  <c:v>1.3101707780049581</c:v>
                </c:pt>
                <c:pt idx="26">
                  <c:v>1.3101707780049581</c:v>
                </c:pt>
                <c:pt idx="27">
                  <c:v>1.3101707780049581</c:v>
                </c:pt>
                <c:pt idx="28">
                  <c:v>1.8038418087127872</c:v>
                </c:pt>
                <c:pt idx="29">
                  <c:v>1.8038418087127872</c:v>
                </c:pt>
                <c:pt idx="30">
                  <c:v>1.8038418087127872</c:v>
                </c:pt>
                <c:pt idx="31">
                  <c:v>1.8038418087127872</c:v>
                </c:pt>
                <c:pt idx="32">
                  <c:v>1.8038418087127872</c:v>
                </c:pt>
                <c:pt idx="33">
                  <c:v>2.2444870107943564</c:v>
                </c:pt>
                <c:pt idx="34">
                  <c:v>2.2444870107943564</c:v>
                </c:pt>
                <c:pt idx="35">
                  <c:v>2.2444870107943564</c:v>
                </c:pt>
                <c:pt idx="36">
                  <c:v>2.625977402299192</c:v>
                </c:pt>
                <c:pt idx="37">
                  <c:v>2.625977402299192</c:v>
                </c:pt>
                <c:pt idx="38">
                  <c:v>2.625977402299192</c:v>
                </c:pt>
                <c:pt idx="39">
                  <c:v>2.9082539807261329</c:v>
                </c:pt>
                <c:pt idx="40">
                  <c:v>2.9082539807261329</c:v>
                </c:pt>
                <c:pt idx="41">
                  <c:v>2.9082539807261329</c:v>
                </c:pt>
                <c:pt idx="42">
                  <c:v>3.2328597888500452</c:v>
                </c:pt>
                <c:pt idx="43">
                  <c:v>3.2328597888500452</c:v>
                </c:pt>
                <c:pt idx="44">
                  <c:v>3.5304286095323572</c:v>
                </c:pt>
                <c:pt idx="45">
                  <c:v>3.5304286095323572</c:v>
                </c:pt>
                <c:pt idx="46">
                  <c:v>3.5304286095323572</c:v>
                </c:pt>
                <c:pt idx="47">
                  <c:v>3.8092075397084044</c:v>
                </c:pt>
                <c:pt idx="48">
                  <c:v>4.0739026045114448</c:v>
                </c:pt>
                <c:pt idx="49">
                  <c:v>4.0739026045114448</c:v>
                </c:pt>
                <c:pt idx="50">
                  <c:v>4.3216517972519286</c:v>
                </c:pt>
                <c:pt idx="51">
                  <c:v>4.3216517972519286</c:v>
                </c:pt>
                <c:pt idx="52">
                  <c:v>4.5067907040450654</c:v>
                </c:pt>
                <c:pt idx="53">
                  <c:v>4.7380850539464401</c:v>
                </c:pt>
                <c:pt idx="54">
                  <c:v>4.7380850539464401</c:v>
                </c:pt>
                <c:pt idx="55">
                  <c:v>4.9519201091393068</c:v>
                </c:pt>
                <c:pt idx="56">
                  <c:v>5.1597456706486007</c:v>
                </c:pt>
                <c:pt idx="57">
                  <c:v>5.3635934016119853</c:v>
                </c:pt>
                <c:pt idx="58">
                  <c:v>5.5537514149022549</c:v>
                </c:pt>
                <c:pt idx="59">
                  <c:v>5.7048183430559227</c:v>
                </c:pt>
                <c:pt idx="60">
                  <c:v>5.8844557464995999</c:v>
                </c:pt>
                <c:pt idx="61">
                  <c:v>6.0604062258092615</c:v>
                </c:pt>
                <c:pt idx="62">
                  <c:v>6.2284546636699396</c:v>
                </c:pt>
                <c:pt idx="63">
                  <c:v>6.3905636813212459</c:v>
                </c:pt>
                <c:pt idx="64">
                  <c:v>6.5523111735729271</c:v>
                </c:pt>
                <c:pt idx="65">
                  <c:v>6.6704183993029416</c:v>
                </c:pt>
                <c:pt idx="66">
                  <c:v>6.9717670460214842</c:v>
                </c:pt>
                <c:pt idx="67">
                  <c:v>7.1120301546814035</c:v>
                </c:pt>
                <c:pt idx="68">
                  <c:v>7.2554885735715127</c:v>
                </c:pt>
                <c:pt idx="69">
                  <c:v>7.4964444090309152</c:v>
                </c:pt>
                <c:pt idx="70">
                  <c:v>7.7527566779125623</c:v>
                </c:pt>
                <c:pt idx="71">
                  <c:v>7.8757769863468869</c:v>
                </c:pt>
                <c:pt idx="72">
                  <c:v>8.1170344752786825</c:v>
                </c:pt>
                <c:pt idx="73">
                  <c:v>8.3235739276961063</c:v>
                </c:pt>
                <c:pt idx="74">
                  <c:v>8.5401667820785789</c:v>
                </c:pt>
                <c:pt idx="75">
                  <c:v>8.7538062403929651</c:v>
                </c:pt>
                <c:pt idx="76">
                  <c:v>8.9409039688403738</c:v>
                </c:pt>
                <c:pt idx="77">
                  <c:v>9.1394651641447897</c:v>
                </c:pt>
                <c:pt idx="78">
                  <c:v>9.3990329793935565</c:v>
                </c:pt>
                <c:pt idx="79">
                  <c:v>9.5821608802015579</c:v>
                </c:pt>
                <c:pt idx="80">
                  <c:v>9.8433559542487821</c:v>
                </c:pt>
                <c:pt idx="81">
                  <c:v>10.081856878312047</c:v>
                </c:pt>
                <c:pt idx="82">
                  <c:v>10.321212810622013</c:v>
                </c:pt>
                <c:pt idx="83">
                  <c:v>10.528689219193307</c:v>
                </c:pt>
                <c:pt idx="84">
                  <c:v>10.748214245479787</c:v>
                </c:pt>
                <c:pt idx="85">
                  <c:v>11.019484953579834</c:v>
                </c:pt>
                <c:pt idx="86">
                  <c:v>11.204806384459546</c:v>
                </c:pt>
                <c:pt idx="87">
                  <c:v>11.46496462616526</c:v>
                </c:pt>
                <c:pt idx="88">
                  <c:v>11.697147541734408</c:v>
                </c:pt>
                <c:pt idx="89">
                  <c:v>11.925336453672488</c:v>
                </c:pt>
                <c:pt idx="90">
                  <c:v>12.203081008824579</c:v>
                </c:pt>
                <c:pt idx="91">
                  <c:v>12.404677928017499</c:v>
                </c:pt>
                <c:pt idx="92">
                  <c:v>12.654142079509532</c:v>
                </c:pt>
                <c:pt idx="93">
                  <c:v>12.89069330668427</c:v>
                </c:pt>
                <c:pt idx="94">
                  <c:v>13.112792551303023</c:v>
                </c:pt>
                <c:pt idx="95">
                  <c:v>13.372131843946557</c:v>
                </c:pt>
                <c:pt idx="96">
                  <c:v>13.615660032523767</c:v>
                </c:pt>
                <c:pt idx="97">
                  <c:v>13.854125013531284</c:v>
                </c:pt>
                <c:pt idx="98">
                  <c:v>14.11728979452255</c:v>
                </c:pt>
                <c:pt idx="99">
                  <c:v>14.366969201352724</c:v>
                </c:pt>
                <c:pt idx="100">
                  <c:v>14.600686420958835</c:v>
                </c:pt>
                <c:pt idx="101">
                  <c:v>14.861040869150028</c:v>
                </c:pt>
                <c:pt idx="102">
                  <c:v>15.104764364827867</c:v>
                </c:pt>
                <c:pt idx="103">
                  <c:v>15.34141244189825</c:v>
                </c:pt>
                <c:pt idx="104">
                  <c:v>15.582136475864619</c:v>
                </c:pt>
                <c:pt idx="105">
                  <c:v>15.824260857763807</c:v>
                </c:pt>
                <c:pt idx="106">
                  <c:v>16.073005124481199</c:v>
                </c:pt>
                <c:pt idx="107">
                  <c:v>16.313632499983747</c:v>
                </c:pt>
                <c:pt idx="108">
                  <c:v>16.565770039540329</c:v>
                </c:pt>
                <c:pt idx="109">
                  <c:v>16.793162025751979</c:v>
                </c:pt>
                <c:pt idx="110">
                  <c:v>17.043764709221218</c:v>
                </c:pt>
                <c:pt idx="111">
                  <c:v>17.293010253051502</c:v>
                </c:pt>
                <c:pt idx="112">
                  <c:v>17.538389830969706</c:v>
                </c:pt>
                <c:pt idx="113">
                  <c:v>17.783223913118004</c:v>
                </c:pt>
                <c:pt idx="114">
                  <c:v>18.013677216545513</c:v>
                </c:pt>
                <c:pt idx="115">
                  <c:v>18.013677216545513</c:v>
                </c:pt>
                <c:pt idx="116">
                  <c:v>18.013677216545513</c:v>
                </c:pt>
                <c:pt idx="117">
                  <c:v>18.013677216545513</c:v>
                </c:pt>
                <c:pt idx="118">
                  <c:v>18.013677216545513</c:v>
                </c:pt>
                <c:pt idx="119">
                  <c:v>18.013677216545513</c:v>
                </c:pt>
                <c:pt idx="120">
                  <c:v>18.013677216545513</c:v>
                </c:pt>
                <c:pt idx="121">
                  <c:v>18.013677216545513</c:v>
                </c:pt>
                <c:pt idx="122">
                  <c:v>18.013677216545513</c:v>
                </c:pt>
                <c:pt idx="123">
                  <c:v>18.013677216545513</c:v>
                </c:pt>
                <c:pt idx="124">
                  <c:v>18.013677216545513</c:v>
                </c:pt>
                <c:pt idx="125">
                  <c:v>18.013677216545513</c:v>
                </c:pt>
                <c:pt idx="126">
                  <c:v>18.013677216545513</c:v>
                </c:pt>
                <c:pt idx="127">
                  <c:v>18.013677216545513</c:v>
                </c:pt>
                <c:pt idx="128">
                  <c:v>18.013677216545513</c:v>
                </c:pt>
                <c:pt idx="129">
                  <c:v>18.013677216545513</c:v>
                </c:pt>
                <c:pt idx="130">
                  <c:v>18.013677216545513</c:v>
                </c:pt>
                <c:pt idx="131">
                  <c:v>18.013677216545513</c:v>
                </c:pt>
                <c:pt idx="132">
                  <c:v>18.013677216545513</c:v>
                </c:pt>
                <c:pt idx="133">
                  <c:v>18.013677216545513</c:v>
                </c:pt>
                <c:pt idx="134">
                  <c:v>18.013677216545513</c:v>
                </c:pt>
                <c:pt idx="135">
                  <c:v>18.013677216545513</c:v>
                </c:pt>
                <c:pt idx="136">
                  <c:v>18.013677216545513</c:v>
                </c:pt>
                <c:pt idx="137">
                  <c:v>18.013677216545513</c:v>
                </c:pt>
                <c:pt idx="138">
                  <c:v>18.013677216545513</c:v>
                </c:pt>
                <c:pt idx="139">
                  <c:v>18.013677216545513</c:v>
                </c:pt>
                <c:pt idx="140">
                  <c:v>18.013677216545513</c:v>
                </c:pt>
                <c:pt idx="141">
                  <c:v>18.013677216545513</c:v>
                </c:pt>
                <c:pt idx="142">
                  <c:v>18.013677216545513</c:v>
                </c:pt>
                <c:pt idx="143">
                  <c:v>18.013677216545513</c:v>
                </c:pt>
                <c:pt idx="144">
                  <c:v>18.013677216545513</c:v>
                </c:pt>
                <c:pt idx="145">
                  <c:v>18.013677216545513</c:v>
                </c:pt>
                <c:pt idx="146">
                  <c:v>18.013677216545513</c:v>
                </c:pt>
                <c:pt idx="147">
                  <c:v>18.013677216545513</c:v>
                </c:pt>
                <c:pt idx="148">
                  <c:v>18.013677216545513</c:v>
                </c:pt>
                <c:pt idx="149">
                  <c:v>18.013677216545513</c:v>
                </c:pt>
                <c:pt idx="150">
                  <c:v>18.013677216545513</c:v>
                </c:pt>
                <c:pt idx="151">
                  <c:v>18.013677216545513</c:v>
                </c:pt>
                <c:pt idx="152">
                  <c:v>18.013677216545513</c:v>
                </c:pt>
                <c:pt idx="153">
                  <c:v>18.013677216545513</c:v>
                </c:pt>
                <c:pt idx="154">
                  <c:v>18.013677216545513</c:v>
                </c:pt>
                <c:pt idx="155">
                  <c:v>18.013677216545513</c:v>
                </c:pt>
                <c:pt idx="156">
                  <c:v>18.013677216545513</c:v>
                </c:pt>
                <c:pt idx="157">
                  <c:v>18.013677216545513</c:v>
                </c:pt>
                <c:pt idx="158">
                  <c:v>18.013677216545513</c:v>
                </c:pt>
                <c:pt idx="159">
                  <c:v>18.013677216545513</c:v>
                </c:pt>
                <c:pt idx="160">
                  <c:v>18.013677216545513</c:v>
                </c:pt>
                <c:pt idx="161">
                  <c:v>18.013677216545513</c:v>
                </c:pt>
                <c:pt idx="162">
                  <c:v>18.013677216545513</c:v>
                </c:pt>
                <c:pt idx="163">
                  <c:v>18.013677216545513</c:v>
                </c:pt>
                <c:pt idx="164">
                  <c:v>18.013677216545513</c:v>
                </c:pt>
                <c:pt idx="165">
                  <c:v>18.013677216545513</c:v>
                </c:pt>
                <c:pt idx="166">
                  <c:v>18.013677216545513</c:v>
                </c:pt>
                <c:pt idx="167">
                  <c:v>18.013677216545513</c:v>
                </c:pt>
                <c:pt idx="168">
                  <c:v>18.013677216545513</c:v>
                </c:pt>
                <c:pt idx="169">
                  <c:v>18.013677216545513</c:v>
                </c:pt>
                <c:pt idx="170">
                  <c:v>18.013677216545513</c:v>
                </c:pt>
                <c:pt idx="171">
                  <c:v>18.013677216545513</c:v>
                </c:pt>
                <c:pt idx="172">
                  <c:v>18.013677216545513</c:v>
                </c:pt>
                <c:pt idx="173">
                  <c:v>18.013677216545513</c:v>
                </c:pt>
                <c:pt idx="174">
                  <c:v>18.013677216545513</c:v>
                </c:pt>
                <c:pt idx="175">
                  <c:v>18.013677216545513</c:v>
                </c:pt>
                <c:pt idx="176">
                  <c:v>18.013677216545513</c:v>
                </c:pt>
                <c:pt idx="177">
                  <c:v>18.013677216545513</c:v>
                </c:pt>
                <c:pt idx="178">
                  <c:v>18.013677216545513</c:v>
                </c:pt>
                <c:pt idx="179">
                  <c:v>18.013677216545513</c:v>
                </c:pt>
                <c:pt idx="180">
                  <c:v>18.013677216545513</c:v>
                </c:pt>
                <c:pt idx="181">
                  <c:v>18.013677216545513</c:v>
                </c:pt>
                <c:pt idx="182">
                  <c:v>18.013677216545513</c:v>
                </c:pt>
                <c:pt idx="183">
                  <c:v>18.013677216545513</c:v>
                </c:pt>
                <c:pt idx="184">
                  <c:v>18.013677216545513</c:v>
                </c:pt>
                <c:pt idx="185">
                  <c:v>18.013677216545513</c:v>
                </c:pt>
                <c:pt idx="186">
                  <c:v>18.013677216545513</c:v>
                </c:pt>
                <c:pt idx="187">
                  <c:v>18.013677216545513</c:v>
                </c:pt>
                <c:pt idx="188">
                  <c:v>18.013677216545513</c:v>
                </c:pt>
                <c:pt idx="189">
                  <c:v>18.013677216545513</c:v>
                </c:pt>
                <c:pt idx="190">
                  <c:v>18.013677216545513</c:v>
                </c:pt>
                <c:pt idx="191">
                  <c:v>18.013677216545513</c:v>
                </c:pt>
                <c:pt idx="192">
                  <c:v>18.013677216545513</c:v>
                </c:pt>
                <c:pt idx="193">
                  <c:v>18.013677216545513</c:v>
                </c:pt>
                <c:pt idx="194">
                  <c:v>18.013677216545513</c:v>
                </c:pt>
                <c:pt idx="195">
                  <c:v>18.013677216545513</c:v>
                </c:pt>
                <c:pt idx="196">
                  <c:v>18.013677216545513</c:v>
                </c:pt>
                <c:pt idx="197">
                  <c:v>18.013677216545513</c:v>
                </c:pt>
                <c:pt idx="198">
                  <c:v>18.013677216545513</c:v>
                </c:pt>
                <c:pt idx="199">
                  <c:v>18.013677216545513</c:v>
                </c:pt>
                <c:pt idx="200">
                  <c:v>18.013677216545513</c:v>
                </c:pt>
                <c:pt idx="201">
                  <c:v>18.013677216545513</c:v>
                </c:pt>
                <c:pt idx="202">
                  <c:v>18.013677216545513</c:v>
                </c:pt>
                <c:pt idx="203">
                  <c:v>18.013677216545513</c:v>
                </c:pt>
                <c:pt idx="204">
                  <c:v>18.013677216545513</c:v>
                </c:pt>
                <c:pt idx="205">
                  <c:v>18.013677216545513</c:v>
                </c:pt>
                <c:pt idx="206">
                  <c:v>18.013677216545513</c:v>
                </c:pt>
                <c:pt idx="207">
                  <c:v>18.013677216545513</c:v>
                </c:pt>
                <c:pt idx="208">
                  <c:v>18.013677216545513</c:v>
                </c:pt>
                <c:pt idx="209">
                  <c:v>18.013677216545513</c:v>
                </c:pt>
                <c:pt idx="210">
                  <c:v>18.013677216545513</c:v>
                </c:pt>
                <c:pt idx="211">
                  <c:v>18.013677216545513</c:v>
                </c:pt>
                <c:pt idx="212">
                  <c:v>18.013677216545513</c:v>
                </c:pt>
                <c:pt idx="213">
                  <c:v>18.013677216545513</c:v>
                </c:pt>
                <c:pt idx="214">
                  <c:v>18.013677216545513</c:v>
                </c:pt>
                <c:pt idx="215">
                  <c:v>18.013677216545513</c:v>
                </c:pt>
                <c:pt idx="216">
                  <c:v>18.013677216545513</c:v>
                </c:pt>
                <c:pt idx="217">
                  <c:v>18.013677216545513</c:v>
                </c:pt>
                <c:pt idx="218">
                  <c:v>18.013677216545513</c:v>
                </c:pt>
                <c:pt idx="219">
                  <c:v>18.013677216545513</c:v>
                </c:pt>
                <c:pt idx="220">
                  <c:v>18.013677216545513</c:v>
                </c:pt>
                <c:pt idx="221">
                  <c:v>18.013677216545513</c:v>
                </c:pt>
                <c:pt idx="222">
                  <c:v>18.013677216545513</c:v>
                </c:pt>
                <c:pt idx="223">
                  <c:v>18.013677216545513</c:v>
                </c:pt>
                <c:pt idx="224">
                  <c:v>18.013677216545513</c:v>
                </c:pt>
                <c:pt idx="225">
                  <c:v>18.013677216545513</c:v>
                </c:pt>
                <c:pt idx="226">
                  <c:v>18.013677216545513</c:v>
                </c:pt>
                <c:pt idx="227">
                  <c:v>18.013677216545513</c:v>
                </c:pt>
                <c:pt idx="228">
                  <c:v>18.013677216545513</c:v>
                </c:pt>
                <c:pt idx="229">
                  <c:v>18.013677216545513</c:v>
                </c:pt>
                <c:pt idx="230">
                  <c:v>18.013677216545513</c:v>
                </c:pt>
                <c:pt idx="231">
                  <c:v>18.013677216545513</c:v>
                </c:pt>
                <c:pt idx="232">
                  <c:v>18.013677216545513</c:v>
                </c:pt>
                <c:pt idx="233">
                  <c:v>18.013677216545513</c:v>
                </c:pt>
                <c:pt idx="234">
                  <c:v>18.013677216545513</c:v>
                </c:pt>
                <c:pt idx="235">
                  <c:v>18.013677216545513</c:v>
                </c:pt>
                <c:pt idx="236">
                  <c:v>18.013677216545513</c:v>
                </c:pt>
                <c:pt idx="237">
                  <c:v>18.013677216545513</c:v>
                </c:pt>
                <c:pt idx="238">
                  <c:v>18.013677216545513</c:v>
                </c:pt>
                <c:pt idx="239">
                  <c:v>18.013677216545513</c:v>
                </c:pt>
                <c:pt idx="240">
                  <c:v>18.013677216545513</c:v>
                </c:pt>
                <c:pt idx="241">
                  <c:v>18.013677216545513</c:v>
                </c:pt>
                <c:pt idx="242">
                  <c:v>18.013677216545513</c:v>
                </c:pt>
                <c:pt idx="243">
                  <c:v>18.013677216545513</c:v>
                </c:pt>
                <c:pt idx="244">
                  <c:v>18.013677216545513</c:v>
                </c:pt>
                <c:pt idx="245">
                  <c:v>18.013677216545513</c:v>
                </c:pt>
                <c:pt idx="246">
                  <c:v>18.013677216545513</c:v>
                </c:pt>
                <c:pt idx="247">
                  <c:v>18.013677216545513</c:v>
                </c:pt>
                <c:pt idx="248">
                  <c:v>18.013677216545513</c:v>
                </c:pt>
                <c:pt idx="249">
                  <c:v>18.013677216545513</c:v>
                </c:pt>
                <c:pt idx="250">
                  <c:v>18.013677216545513</c:v>
                </c:pt>
                <c:pt idx="251">
                  <c:v>18.013677216545513</c:v>
                </c:pt>
                <c:pt idx="252">
                  <c:v>18.013677216545513</c:v>
                </c:pt>
                <c:pt idx="253">
                  <c:v>18.013677216545513</c:v>
                </c:pt>
                <c:pt idx="254">
                  <c:v>18.013677216545513</c:v>
                </c:pt>
                <c:pt idx="255">
                  <c:v>18.013677216545513</c:v>
                </c:pt>
                <c:pt idx="256">
                  <c:v>18.013677216545513</c:v>
                </c:pt>
                <c:pt idx="257">
                  <c:v>18.013677216545513</c:v>
                </c:pt>
                <c:pt idx="258">
                  <c:v>18.013677216545513</c:v>
                </c:pt>
                <c:pt idx="259">
                  <c:v>18.013677216545513</c:v>
                </c:pt>
                <c:pt idx="260">
                  <c:v>18.013677216545513</c:v>
                </c:pt>
                <c:pt idx="261">
                  <c:v>18.013677216545513</c:v>
                </c:pt>
                <c:pt idx="262">
                  <c:v>18.013677216545513</c:v>
                </c:pt>
                <c:pt idx="263">
                  <c:v>18.013677216545513</c:v>
                </c:pt>
                <c:pt idx="264">
                  <c:v>18.013677216545513</c:v>
                </c:pt>
                <c:pt idx="265">
                  <c:v>18.013677216545513</c:v>
                </c:pt>
                <c:pt idx="266">
                  <c:v>18.013677216545513</c:v>
                </c:pt>
                <c:pt idx="267">
                  <c:v>18.013677216545513</c:v>
                </c:pt>
                <c:pt idx="268">
                  <c:v>18.013677216545513</c:v>
                </c:pt>
                <c:pt idx="269">
                  <c:v>18.013677216545513</c:v>
                </c:pt>
                <c:pt idx="270">
                  <c:v>18.013677216545513</c:v>
                </c:pt>
                <c:pt idx="271">
                  <c:v>18.013677216545513</c:v>
                </c:pt>
                <c:pt idx="272">
                  <c:v>18.013677216545513</c:v>
                </c:pt>
                <c:pt idx="273">
                  <c:v>18.013677216545513</c:v>
                </c:pt>
                <c:pt idx="274">
                  <c:v>18.013677216545513</c:v>
                </c:pt>
                <c:pt idx="275">
                  <c:v>18.013677216545513</c:v>
                </c:pt>
                <c:pt idx="276">
                  <c:v>18.013677216545513</c:v>
                </c:pt>
                <c:pt idx="277">
                  <c:v>18.013677216545513</c:v>
                </c:pt>
                <c:pt idx="278">
                  <c:v>18.013677216545513</c:v>
                </c:pt>
                <c:pt idx="279">
                  <c:v>18.013677216545513</c:v>
                </c:pt>
                <c:pt idx="280">
                  <c:v>18.013677216545513</c:v>
                </c:pt>
                <c:pt idx="281">
                  <c:v>18.013677216545513</c:v>
                </c:pt>
                <c:pt idx="282">
                  <c:v>18.013677216545513</c:v>
                </c:pt>
                <c:pt idx="283">
                  <c:v>18.013677216545513</c:v>
                </c:pt>
                <c:pt idx="284">
                  <c:v>18.013677216545513</c:v>
                </c:pt>
                <c:pt idx="285">
                  <c:v>18.013677216545513</c:v>
                </c:pt>
                <c:pt idx="286">
                  <c:v>18.013677216545513</c:v>
                </c:pt>
                <c:pt idx="287">
                  <c:v>18.013677216545513</c:v>
                </c:pt>
                <c:pt idx="288">
                  <c:v>18.013677216545513</c:v>
                </c:pt>
                <c:pt idx="289">
                  <c:v>18.013677216545513</c:v>
                </c:pt>
                <c:pt idx="290">
                  <c:v>18.013677216545513</c:v>
                </c:pt>
                <c:pt idx="291">
                  <c:v>18.013677216545513</c:v>
                </c:pt>
                <c:pt idx="292">
                  <c:v>18.013677216545513</c:v>
                </c:pt>
                <c:pt idx="293">
                  <c:v>18.013677216545513</c:v>
                </c:pt>
                <c:pt idx="294">
                  <c:v>18.013677216545513</c:v>
                </c:pt>
                <c:pt idx="295">
                  <c:v>18.013677216545513</c:v>
                </c:pt>
                <c:pt idx="296">
                  <c:v>18.013677216545513</c:v>
                </c:pt>
                <c:pt idx="297">
                  <c:v>18.013677216545513</c:v>
                </c:pt>
                <c:pt idx="298">
                  <c:v>18.013677216545513</c:v>
                </c:pt>
                <c:pt idx="299">
                  <c:v>18.013677216545513</c:v>
                </c:pt>
                <c:pt idx="300">
                  <c:v>18.013677216545513</c:v>
                </c:pt>
                <c:pt idx="301">
                  <c:v>18.013677216545513</c:v>
                </c:pt>
                <c:pt idx="302">
                  <c:v>18.013677216545513</c:v>
                </c:pt>
                <c:pt idx="303">
                  <c:v>18.013677216545513</c:v>
                </c:pt>
                <c:pt idx="304">
                  <c:v>18.013677216545513</c:v>
                </c:pt>
                <c:pt idx="305">
                  <c:v>18.013677216545513</c:v>
                </c:pt>
                <c:pt idx="306">
                  <c:v>18.013677216545513</c:v>
                </c:pt>
                <c:pt idx="307">
                  <c:v>18.013677216545513</c:v>
                </c:pt>
                <c:pt idx="308">
                  <c:v>18.013677216545513</c:v>
                </c:pt>
                <c:pt idx="309">
                  <c:v>18.013677216545513</c:v>
                </c:pt>
                <c:pt idx="310">
                  <c:v>18.013677216545513</c:v>
                </c:pt>
                <c:pt idx="311">
                  <c:v>18.013677216545513</c:v>
                </c:pt>
                <c:pt idx="312">
                  <c:v>18.013677216545513</c:v>
                </c:pt>
                <c:pt idx="313">
                  <c:v>18.013677216545513</c:v>
                </c:pt>
                <c:pt idx="314">
                  <c:v>18.013677216545513</c:v>
                </c:pt>
                <c:pt idx="315">
                  <c:v>18.013677216545513</c:v>
                </c:pt>
                <c:pt idx="316">
                  <c:v>18.013677216545513</c:v>
                </c:pt>
                <c:pt idx="317">
                  <c:v>18.013677216545513</c:v>
                </c:pt>
                <c:pt idx="318">
                  <c:v>18.013677216545513</c:v>
                </c:pt>
                <c:pt idx="319">
                  <c:v>18.013677216545513</c:v>
                </c:pt>
                <c:pt idx="320">
                  <c:v>18.013677216545513</c:v>
                </c:pt>
                <c:pt idx="321">
                  <c:v>18.013677216545513</c:v>
                </c:pt>
                <c:pt idx="322">
                  <c:v>18.013677216545513</c:v>
                </c:pt>
                <c:pt idx="323">
                  <c:v>18.013677216545513</c:v>
                </c:pt>
                <c:pt idx="324">
                  <c:v>18.013677216545513</c:v>
                </c:pt>
                <c:pt idx="325">
                  <c:v>18.013677216545513</c:v>
                </c:pt>
                <c:pt idx="326">
                  <c:v>18.013677216545513</c:v>
                </c:pt>
                <c:pt idx="327">
                  <c:v>18.013677216545513</c:v>
                </c:pt>
                <c:pt idx="328">
                  <c:v>18.013677216545513</c:v>
                </c:pt>
                <c:pt idx="329">
                  <c:v>18.013677216545513</c:v>
                </c:pt>
                <c:pt idx="330">
                  <c:v>18.013677216545513</c:v>
                </c:pt>
                <c:pt idx="331">
                  <c:v>18.013677216545513</c:v>
                </c:pt>
                <c:pt idx="332">
                  <c:v>18.013677216545513</c:v>
                </c:pt>
                <c:pt idx="333">
                  <c:v>18.013677216545513</c:v>
                </c:pt>
                <c:pt idx="334">
                  <c:v>18.013677216545513</c:v>
                </c:pt>
                <c:pt idx="335">
                  <c:v>18.013677216545513</c:v>
                </c:pt>
                <c:pt idx="336">
                  <c:v>18.013677216545513</c:v>
                </c:pt>
                <c:pt idx="337">
                  <c:v>18.013677216545513</c:v>
                </c:pt>
                <c:pt idx="338">
                  <c:v>18.013677216545513</c:v>
                </c:pt>
                <c:pt idx="339">
                  <c:v>18.013677216545513</c:v>
                </c:pt>
                <c:pt idx="340">
                  <c:v>18.013677216545513</c:v>
                </c:pt>
                <c:pt idx="341">
                  <c:v>18.013677216545513</c:v>
                </c:pt>
                <c:pt idx="342">
                  <c:v>18.013677216545513</c:v>
                </c:pt>
                <c:pt idx="343">
                  <c:v>18.013677216545513</c:v>
                </c:pt>
                <c:pt idx="344">
                  <c:v>18.013677216545513</c:v>
                </c:pt>
                <c:pt idx="345">
                  <c:v>18.013677216545513</c:v>
                </c:pt>
                <c:pt idx="346">
                  <c:v>18.013677216545513</c:v>
                </c:pt>
                <c:pt idx="347">
                  <c:v>18.013677216545513</c:v>
                </c:pt>
                <c:pt idx="348">
                  <c:v>18.013677216545513</c:v>
                </c:pt>
                <c:pt idx="349">
                  <c:v>18.013677216545513</c:v>
                </c:pt>
                <c:pt idx="350">
                  <c:v>18.013677216545513</c:v>
                </c:pt>
                <c:pt idx="351">
                  <c:v>18.013677216545513</c:v>
                </c:pt>
                <c:pt idx="352">
                  <c:v>18.013677216545513</c:v>
                </c:pt>
                <c:pt idx="353">
                  <c:v>18.013677216545513</c:v>
                </c:pt>
                <c:pt idx="354">
                  <c:v>18.013677216545513</c:v>
                </c:pt>
                <c:pt idx="355">
                  <c:v>18.013677216545513</c:v>
                </c:pt>
                <c:pt idx="356">
                  <c:v>18.013677216545513</c:v>
                </c:pt>
                <c:pt idx="357">
                  <c:v>18.013677216545513</c:v>
                </c:pt>
                <c:pt idx="358">
                  <c:v>18.013677216545513</c:v>
                </c:pt>
                <c:pt idx="359">
                  <c:v>18.013677216545513</c:v>
                </c:pt>
                <c:pt idx="360">
                  <c:v>18.013677216545513</c:v>
                </c:pt>
                <c:pt idx="361">
                  <c:v>18.013677216545513</c:v>
                </c:pt>
                <c:pt idx="362">
                  <c:v>18.013677216545513</c:v>
                </c:pt>
                <c:pt idx="363">
                  <c:v>18.013677216545513</c:v>
                </c:pt>
                <c:pt idx="364">
                  <c:v>18.013677216545513</c:v>
                </c:pt>
                <c:pt idx="365">
                  <c:v>18.013677216545513</c:v>
                </c:pt>
                <c:pt idx="366">
                  <c:v>18.013677216545513</c:v>
                </c:pt>
                <c:pt idx="367">
                  <c:v>18.013677216545513</c:v>
                </c:pt>
                <c:pt idx="368">
                  <c:v>18.013677216545513</c:v>
                </c:pt>
                <c:pt idx="369">
                  <c:v>18.013677216545513</c:v>
                </c:pt>
                <c:pt idx="370">
                  <c:v>18.013677216545513</c:v>
                </c:pt>
                <c:pt idx="371">
                  <c:v>18.013677216545513</c:v>
                </c:pt>
                <c:pt idx="372">
                  <c:v>18.013677216545513</c:v>
                </c:pt>
                <c:pt idx="373">
                  <c:v>18.013677216545513</c:v>
                </c:pt>
                <c:pt idx="374">
                  <c:v>18.013677216545513</c:v>
                </c:pt>
                <c:pt idx="375">
                  <c:v>18.013677216545513</c:v>
                </c:pt>
                <c:pt idx="376">
                  <c:v>18.013677216545513</c:v>
                </c:pt>
                <c:pt idx="377">
                  <c:v>18.013677216545513</c:v>
                </c:pt>
                <c:pt idx="378">
                  <c:v>18.013677216545513</c:v>
                </c:pt>
                <c:pt idx="379">
                  <c:v>18.013677216545513</c:v>
                </c:pt>
                <c:pt idx="380">
                  <c:v>18.013677216545513</c:v>
                </c:pt>
                <c:pt idx="381">
                  <c:v>18.013677216545513</c:v>
                </c:pt>
                <c:pt idx="382">
                  <c:v>18.013677216545513</c:v>
                </c:pt>
                <c:pt idx="383">
                  <c:v>18.013677216545513</c:v>
                </c:pt>
                <c:pt idx="384">
                  <c:v>18.013677216545513</c:v>
                </c:pt>
                <c:pt idx="385">
                  <c:v>18.013677216545513</c:v>
                </c:pt>
                <c:pt idx="386">
                  <c:v>18.013677216545513</c:v>
                </c:pt>
                <c:pt idx="387">
                  <c:v>18.013677216545513</c:v>
                </c:pt>
                <c:pt idx="388">
                  <c:v>18.013677216545513</c:v>
                </c:pt>
                <c:pt idx="389">
                  <c:v>18.013677216545513</c:v>
                </c:pt>
                <c:pt idx="390">
                  <c:v>18.013677216545513</c:v>
                </c:pt>
                <c:pt idx="391">
                  <c:v>18.013677216545513</c:v>
                </c:pt>
                <c:pt idx="392">
                  <c:v>18.013677216545513</c:v>
                </c:pt>
                <c:pt idx="393">
                  <c:v>18.013677216545513</c:v>
                </c:pt>
                <c:pt idx="394">
                  <c:v>18.013677216545513</c:v>
                </c:pt>
                <c:pt idx="395">
                  <c:v>18.013677216545513</c:v>
                </c:pt>
                <c:pt idx="396">
                  <c:v>18.013677216545513</c:v>
                </c:pt>
                <c:pt idx="397">
                  <c:v>18.013677216545513</c:v>
                </c:pt>
                <c:pt idx="398">
                  <c:v>18.013677216545513</c:v>
                </c:pt>
                <c:pt idx="399">
                  <c:v>18.013677216545513</c:v>
                </c:pt>
                <c:pt idx="400">
                  <c:v>18.013677216545513</c:v>
                </c:pt>
                <c:pt idx="401">
                  <c:v>18.013677216545513</c:v>
                </c:pt>
                <c:pt idx="402">
                  <c:v>18.013677216545513</c:v>
                </c:pt>
                <c:pt idx="403">
                  <c:v>18.013677216545513</c:v>
                </c:pt>
                <c:pt idx="404">
                  <c:v>18.013677216545513</c:v>
                </c:pt>
                <c:pt idx="405">
                  <c:v>18.013677216545513</c:v>
                </c:pt>
                <c:pt idx="406">
                  <c:v>18.013677216545513</c:v>
                </c:pt>
                <c:pt idx="407">
                  <c:v>18.013677216545513</c:v>
                </c:pt>
                <c:pt idx="408">
                  <c:v>18.013677216545513</c:v>
                </c:pt>
                <c:pt idx="409">
                  <c:v>18.013677216545513</c:v>
                </c:pt>
                <c:pt idx="410">
                  <c:v>18.013677216545513</c:v>
                </c:pt>
                <c:pt idx="411">
                  <c:v>18.013677216545513</c:v>
                </c:pt>
                <c:pt idx="412">
                  <c:v>18.013677216545513</c:v>
                </c:pt>
                <c:pt idx="413">
                  <c:v>18.013677216545513</c:v>
                </c:pt>
                <c:pt idx="414">
                  <c:v>18.013677216545513</c:v>
                </c:pt>
                <c:pt idx="415">
                  <c:v>18.013677216545513</c:v>
                </c:pt>
                <c:pt idx="416">
                  <c:v>18.013677216545513</c:v>
                </c:pt>
                <c:pt idx="417">
                  <c:v>18.013677216545513</c:v>
                </c:pt>
                <c:pt idx="418">
                  <c:v>18.013677216545513</c:v>
                </c:pt>
                <c:pt idx="419">
                  <c:v>18.013677216545513</c:v>
                </c:pt>
                <c:pt idx="420">
                  <c:v>18.013677216545513</c:v>
                </c:pt>
                <c:pt idx="421">
                  <c:v>18.013677216545513</c:v>
                </c:pt>
                <c:pt idx="422">
                  <c:v>18.013677216545513</c:v>
                </c:pt>
                <c:pt idx="423">
                  <c:v>18.013677216545513</c:v>
                </c:pt>
                <c:pt idx="424">
                  <c:v>18.013677216545513</c:v>
                </c:pt>
                <c:pt idx="425">
                  <c:v>18.013677216545513</c:v>
                </c:pt>
                <c:pt idx="426">
                  <c:v>18.013677216545513</c:v>
                </c:pt>
                <c:pt idx="427">
                  <c:v>18.013677216545513</c:v>
                </c:pt>
                <c:pt idx="428">
                  <c:v>18.013677216545513</c:v>
                </c:pt>
                <c:pt idx="429">
                  <c:v>18.013677216545513</c:v>
                </c:pt>
                <c:pt idx="430">
                  <c:v>18.013677216545513</c:v>
                </c:pt>
                <c:pt idx="431">
                  <c:v>18.013677216545513</c:v>
                </c:pt>
                <c:pt idx="432">
                  <c:v>18.013677216545513</c:v>
                </c:pt>
                <c:pt idx="433">
                  <c:v>18.013677216545513</c:v>
                </c:pt>
                <c:pt idx="434">
                  <c:v>18.013677216545513</c:v>
                </c:pt>
                <c:pt idx="435">
                  <c:v>18.013677216545513</c:v>
                </c:pt>
                <c:pt idx="436">
                  <c:v>18.013677216545513</c:v>
                </c:pt>
                <c:pt idx="437">
                  <c:v>18.013677216545513</c:v>
                </c:pt>
                <c:pt idx="438">
                  <c:v>18.013677216545513</c:v>
                </c:pt>
                <c:pt idx="439">
                  <c:v>18.013677216545513</c:v>
                </c:pt>
                <c:pt idx="440">
                  <c:v>18.013677216545513</c:v>
                </c:pt>
                <c:pt idx="441">
                  <c:v>18.013677216545513</c:v>
                </c:pt>
                <c:pt idx="442">
                  <c:v>18.013677216545513</c:v>
                </c:pt>
                <c:pt idx="443">
                  <c:v>18.013677216545513</c:v>
                </c:pt>
                <c:pt idx="444">
                  <c:v>18.013677216545513</c:v>
                </c:pt>
                <c:pt idx="445">
                  <c:v>18.013677216545513</c:v>
                </c:pt>
                <c:pt idx="446">
                  <c:v>18.013677216545513</c:v>
                </c:pt>
                <c:pt idx="447">
                  <c:v>18.013677216545513</c:v>
                </c:pt>
                <c:pt idx="448">
                  <c:v>18.013677216545513</c:v>
                </c:pt>
                <c:pt idx="449">
                  <c:v>18.013677216545513</c:v>
                </c:pt>
                <c:pt idx="450">
                  <c:v>18.013677216545513</c:v>
                </c:pt>
                <c:pt idx="451">
                  <c:v>18.013677216545513</c:v>
                </c:pt>
                <c:pt idx="452">
                  <c:v>18.013677216545513</c:v>
                </c:pt>
                <c:pt idx="453">
                  <c:v>18.013677216545513</c:v>
                </c:pt>
                <c:pt idx="454">
                  <c:v>18.013677216545513</c:v>
                </c:pt>
                <c:pt idx="455">
                  <c:v>18.013677216545513</c:v>
                </c:pt>
                <c:pt idx="456">
                  <c:v>18.013677216545513</c:v>
                </c:pt>
                <c:pt idx="457">
                  <c:v>18.013677216545513</c:v>
                </c:pt>
                <c:pt idx="458">
                  <c:v>18.013677216545513</c:v>
                </c:pt>
                <c:pt idx="459">
                  <c:v>18.013677216545513</c:v>
                </c:pt>
                <c:pt idx="460">
                  <c:v>18.013677216545513</c:v>
                </c:pt>
                <c:pt idx="461">
                  <c:v>18.013677216545513</c:v>
                </c:pt>
                <c:pt idx="462">
                  <c:v>18.013677216545513</c:v>
                </c:pt>
                <c:pt idx="463">
                  <c:v>18.013677216545513</c:v>
                </c:pt>
                <c:pt idx="464">
                  <c:v>18.013677216545513</c:v>
                </c:pt>
                <c:pt idx="465">
                  <c:v>18.013677216545513</c:v>
                </c:pt>
                <c:pt idx="466">
                  <c:v>18.013677216545513</c:v>
                </c:pt>
                <c:pt idx="467">
                  <c:v>18.013677216545513</c:v>
                </c:pt>
                <c:pt idx="468">
                  <c:v>18.013677216545513</c:v>
                </c:pt>
                <c:pt idx="469">
                  <c:v>18.013677216545513</c:v>
                </c:pt>
                <c:pt idx="470">
                  <c:v>18.013677216545513</c:v>
                </c:pt>
                <c:pt idx="471">
                  <c:v>18.013677216545513</c:v>
                </c:pt>
                <c:pt idx="472">
                  <c:v>18.013677216545513</c:v>
                </c:pt>
                <c:pt idx="473">
                  <c:v>18.013677216545513</c:v>
                </c:pt>
                <c:pt idx="474">
                  <c:v>18.013677216545513</c:v>
                </c:pt>
                <c:pt idx="475">
                  <c:v>18.013677216545513</c:v>
                </c:pt>
                <c:pt idx="476">
                  <c:v>18.013677216545513</c:v>
                </c:pt>
                <c:pt idx="477">
                  <c:v>18.013677216545513</c:v>
                </c:pt>
                <c:pt idx="478">
                  <c:v>18.013677216545513</c:v>
                </c:pt>
                <c:pt idx="479">
                  <c:v>18.013677216545513</c:v>
                </c:pt>
                <c:pt idx="480">
                  <c:v>18.013677216545513</c:v>
                </c:pt>
                <c:pt idx="481">
                  <c:v>18.013677216545513</c:v>
                </c:pt>
                <c:pt idx="482">
                  <c:v>18.013677216545513</c:v>
                </c:pt>
                <c:pt idx="483">
                  <c:v>18.013677216545513</c:v>
                </c:pt>
                <c:pt idx="484">
                  <c:v>18.013677216545513</c:v>
                </c:pt>
                <c:pt idx="485">
                  <c:v>18.013677216545513</c:v>
                </c:pt>
                <c:pt idx="486">
                  <c:v>18.013677216545513</c:v>
                </c:pt>
                <c:pt idx="487">
                  <c:v>18.013677216545513</c:v>
                </c:pt>
                <c:pt idx="488">
                  <c:v>18.013677216545513</c:v>
                </c:pt>
                <c:pt idx="489">
                  <c:v>18.013677216545513</c:v>
                </c:pt>
                <c:pt idx="490">
                  <c:v>18.013677216545513</c:v>
                </c:pt>
                <c:pt idx="491">
                  <c:v>18.013677216545513</c:v>
                </c:pt>
                <c:pt idx="492">
                  <c:v>18.013677216545513</c:v>
                </c:pt>
                <c:pt idx="493">
                  <c:v>18.013677216545513</c:v>
                </c:pt>
                <c:pt idx="494">
                  <c:v>18.013677216545513</c:v>
                </c:pt>
                <c:pt idx="495">
                  <c:v>18.013677216545513</c:v>
                </c:pt>
                <c:pt idx="496">
                  <c:v>18.013677216545513</c:v>
                </c:pt>
                <c:pt idx="497">
                  <c:v>18.013677216545513</c:v>
                </c:pt>
                <c:pt idx="498">
                  <c:v>18.013677216545513</c:v>
                </c:pt>
                <c:pt idx="499">
                  <c:v>18.013677216545513</c:v>
                </c:pt>
                <c:pt idx="500">
                  <c:v>18.013677216545513</c:v>
                </c:pt>
                <c:pt idx="501">
                  <c:v>18.013677216545513</c:v>
                </c:pt>
                <c:pt idx="502">
                  <c:v>18.013677216545513</c:v>
                </c:pt>
                <c:pt idx="503">
                  <c:v>18.013677216545513</c:v>
                </c:pt>
                <c:pt idx="504">
                  <c:v>18.013677216545513</c:v>
                </c:pt>
                <c:pt idx="505">
                  <c:v>18.013677216545513</c:v>
                </c:pt>
                <c:pt idx="506">
                  <c:v>18.013677216545513</c:v>
                </c:pt>
                <c:pt idx="507">
                  <c:v>18.013677216545513</c:v>
                </c:pt>
                <c:pt idx="508">
                  <c:v>18.013677216545513</c:v>
                </c:pt>
                <c:pt idx="509">
                  <c:v>18.013677216545513</c:v>
                </c:pt>
                <c:pt idx="510">
                  <c:v>18.013677216545513</c:v>
                </c:pt>
                <c:pt idx="511">
                  <c:v>18.013677216545513</c:v>
                </c:pt>
                <c:pt idx="512">
                  <c:v>18.013677216545513</c:v>
                </c:pt>
                <c:pt idx="513">
                  <c:v>18.013677216545513</c:v>
                </c:pt>
                <c:pt idx="514">
                  <c:v>18.013677216545513</c:v>
                </c:pt>
                <c:pt idx="515">
                  <c:v>18.013677216545513</c:v>
                </c:pt>
                <c:pt idx="516">
                  <c:v>18.013677216545513</c:v>
                </c:pt>
                <c:pt idx="517">
                  <c:v>18.013677216545513</c:v>
                </c:pt>
                <c:pt idx="518">
                  <c:v>18.013677216545513</c:v>
                </c:pt>
                <c:pt idx="519">
                  <c:v>18.013677216545513</c:v>
                </c:pt>
                <c:pt idx="520">
                  <c:v>18.013677216545513</c:v>
                </c:pt>
                <c:pt idx="521">
                  <c:v>18.013677216545513</c:v>
                </c:pt>
                <c:pt idx="522">
                  <c:v>18.013677216545513</c:v>
                </c:pt>
                <c:pt idx="523">
                  <c:v>18.013677216545513</c:v>
                </c:pt>
                <c:pt idx="524">
                  <c:v>18.013677216545513</c:v>
                </c:pt>
                <c:pt idx="525">
                  <c:v>18.013677216545513</c:v>
                </c:pt>
                <c:pt idx="526">
                  <c:v>18.013677216545513</c:v>
                </c:pt>
                <c:pt idx="527">
                  <c:v>18.013677216545513</c:v>
                </c:pt>
                <c:pt idx="528">
                  <c:v>18.013677216545513</c:v>
                </c:pt>
                <c:pt idx="529">
                  <c:v>18.013677216545513</c:v>
                </c:pt>
                <c:pt idx="530">
                  <c:v>18.013677216545513</c:v>
                </c:pt>
                <c:pt idx="531">
                  <c:v>18.013677216545513</c:v>
                </c:pt>
                <c:pt idx="532">
                  <c:v>18.013677216545513</c:v>
                </c:pt>
                <c:pt idx="533">
                  <c:v>18.013677216545513</c:v>
                </c:pt>
                <c:pt idx="534">
                  <c:v>18.013677216545513</c:v>
                </c:pt>
                <c:pt idx="535">
                  <c:v>18.013677216545513</c:v>
                </c:pt>
                <c:pt idx="536">
                  <c:v>18.013677216545513</c:v>
                </c:pt>
                <c:pt idx="537">
                  <c:v>18.013677216545513</c:v>
                </c:pt>
                <c:pt idx="538">
                  <c:v>18.013677216545513</c:v>
                </c:pt>
                <c:pt idx="539">
                  <c:v>18.013677216545513</c:v>
                </c:pt>
                <c:pt idx="540">
                  <c:v>18.013677216545513</c:v>
                </c:pt>
                <c:pt idx="541">
                  <c:v>18.013677216545513</c:v>
                </c:pt>
                <c:pt idx="542">
                  <c:v>18.013677216545513</c:v>
                </c:pt>
                <c:pt idx="543">
                  <c:v>18.013677216545513</c:v>
                </c:pt>
                <c:pt idx="544">
                  <c:v>18.013677216545513</c:v>
                </c:pt>
                <c:pt idx="545">
                  <c:v>18.013677216545513</c:v>
                </c:pt>
                <c:pt idx="546">
                  <c:v>18.013677216545513</c:v>
                </c:pt>
                <c:pt idx="547">
                  <c:v>18.013677216545513</c:v>
                </c:pt>
                <c:pt idx="548">
                  <c:v>18.013677216545513</c:v>
                </c:pt>
                <c:pt idx="549">
                  <c:v>18.013677216545513</c:v>
                </c:pt>
                <c:pt idx="550">
                  <c:v>18.013677216545513</c:v>
                </c:pt>
                <c:pt idx="551">
                  <c:v>18.013677216545513</c:v>
                </c:pt>
                <c:pt idx="552">
                  <c:v>18.013677216545513</c:v>
                </c:pt>
                <c:pt idx="553">
                  <c:v>18.013677216545513</c:v>
                </c:pt>
                <c:pt idx="554">
                  <c:v>18.013677216545513</c:v>
                </c:pt>
                <c:pt idx="555">
                  <c:v>18.013677216545513</c:v>
                </c:pt>
                <c:pt idx="556">
                  <c:v>18.013677216545513</c:v>
                </c:pt>
                <c:pt idx="557">
                  <c:v>18.013677216545513</c:v>
                </c:pt>
                <c:pt idx="558">
                  <c:v>18.013677216545513</c:v>
                </c:pt>
                <c:pt idx="559">
                  <c:v>18.013677216545513</c:v>
                </c:pt>
                <c:pt idx="560">
                  <c:v>18.013677216545513</c:v>
                </c:pt>
                <c:pt idx="561">
                  <c:v>18.013677216545513</c:v>
                </c:pt>
                <c:pt idx="562">
                  <c:v>18.013677216545513</c:v>
                </c:pt>
                <c:pt idx="563">
                  <c:v>18.013677216545513</c:v>
                </c:pt>
                <c:pt idx="564">
                  <c:v>18.013677216545513</c:v>
                </c:pt>
                <c:pt idx="565">
                  <c:v>18.013677216545513</c:v>
                </c:pt>
                <c:pt idx="566">
                  <c:v>18.013677216545513</c:v>
                </c:pt>
                <c:pt idx="567">
                  <c:v>18.013677216545513</c:v>
                </c:pt>
                <c:pt idx="568">
                  <c:v>18.013677216545513</c:v>
                </c:pt>
                <c:pt idx="569">
                  <c:v>18.013677216545513</c:v>
                </c:pt>
                <c:pt idx="570">
                  <c:v>18.013677216545513</c:v>
                </c:pt>
                <c:pt idx="571">
                  <c:v>18.013677216545513</c:v>
                </c:pt>
                <c:pt idx="572">
                  <c:v>18.013677216545513</c:v>
                </c:pt>
                <c:pt idx="573">
                  <c:v>18.013677216545513</c:v>
                </c:pt>
                <c:pt idx="574">
                  <c:v>18.013677216545513</c:v>
                </c:pt>
                <c:pt idx="575">
                  <c:v>18.013677216545513</c:v>
                </c:pt>
                <c:pt idx="576">
                  <c:v>18.013677216545513</c:v>
                </c:pt>
                <c:pt idx="577">
                  <c:v>18.013677216545513</c:v>
                </c:pt>
                <c:pt idx="578">
                  <c:v>18.013677216545513</c:v>
                </c:pt>
                <c:pt idx="579">
                  <c:v>18.013677216545513</c:v>
                </c:pt>
                <c:pt idx="580">
                  <c:v>18.013677216545513</c:v>
                </c:pt>
                <c:pt idx="581">
                  <c:v>18.013677216545513</c:v>
                </c:pt>
                <c:pt idx="582">
                  <c:v>18.013677216545513</c:v>
                </c:pt>
                <c:pt idx="583">
                  <c:v>18.013677216545513</c:v>
                </c:pt>
                <c:pt idx="584">
                  <c:v>18.013677216545513</c:v>
                </c:pt>
                <c:pt idx="585">
                  <c:v>18.013677216545513</c:v>
                </c:pt>
                <c:pt idx="586">
                  <c:v>18.013677216545513</c:v>
                </c:pt>
                <c:pt idx="587">
                  <c:v>18.013677216545513</c:v>
                </c:pt>
                <c:pt idx="588">
                  <c:v>18.013677216545513</c:v>
                </c:pt>
                <c:pt idx="589">
                  <c:v>18.013677216545513</c:v>
                </c:pt>
                <c:pt idx="590">
                  <c:v>18.013677216545513</c:v>
                </c:pt>
                <c:pt idx="591">
                  <c:v>18.013677216545513</c:v>
                </c:pt>
                <c:pt idx="592">
                  <c:v>18.013677216545513</c:v>
                </c:pt>
                <c:pt idx="593">
                  <c:v>18.013677216545513</c:v>
                </c:pt>
                <c:pt idx="594">
                  <c:v>18.013677216545513</c:v>
                </c:pt>
                <c:pt idx="595">
                  <c:v>18.013677216545513</c:v>
                </c:pt>
                <c:pt idx="596">
                  <c:v>18.013677216545513</c:v>
                </c:pt>
                <c:pt idx="597">
                  <c:v>18.013677216545513</c:v>
                </c:pt>
                <c:pt idx="598">
                  <c:v>18.013677216545513</c:v>
                </c:pt>
                <c:pt idx="599">
                  <c:v>18.013677216545513</c:v>
                </c:pt>
                <c:pt idx="600">
                  <c:v>18.013677216545513</c:v>
                </c:pt>
                <c:pt idx="601">
                  <c:v>18.013677216545513</c:v>
                </c:pt>
                <c:pt idx="602">
                  <c:v>18.013677216545513</c:v>
                </c:pt>
                <c:pt idx="603">
                  <c:v>18.013677216545513</c:v>
                </c:pt>
                <c:pt idx="604">
                  <c:v>18.013677216545513</c:v>
                </c:pt>
                <c:pt idx="605">
                  <c:v>18.013677216545513</c:v>
                </c:pt>
                <c:pt idx="606">
                  <c:v>18.013677216545513</c:v>
                </c:pt>
                <c:pt idx="607">
                  <c:v>18.013677216545513</c:v>
                </c:pt>
                <c:pt idx="608">
                  <c:v>18.013677216545513</c:v>
                </c:pt>
                <c:pt idx="609">
                  <c:v>18.013677216545513</c:v>
                </c:pt>
                <c:pt idx="610">
                  <c:v>18.013677216545513</c:v>
                </c:pt>
                <c:pt idx="611">
                  <c:v>18.013677216545513</c:v>
                </c:pt>
                <c:pt idx="612">
                  <c:v>18.013677216545513</c:v>
                </c:pt>
                <c:pt idx="613">
                  <c:v>18.013677216545513</c:v>
                </c:pt>
                <c:pt idx="614">
                  <c:v>18.013677216545513</c:v>
                </c:pt>
                <c:pt idx="615">
                  <c:v>18.013677216545513</c:v>
                </c:pt>
                <c:pt idx="616">
                  <c:v>18.013677216545513</c:v>
                </c:pt>
                <c:pt idx="617">
                  <c:v>18.013677216545513</c:v>
                </c:pt>
                <c:pt idx="618">
                  <c:v>18.013677216545513</c:v>
                </c:pt>
                <c:pt idx="619">
                  <c:v>18.013677216545513</c:v>
                </c:pt>
                <c:pt idx="620">
                  <c:v>18.013677216545513</c:v>
                </c:pt>
                <c:pt idx="621">
                  <c:v>18.013677216545513</c:v>
                </c:pt>
                <c:pt idx="622">
                  <c:v>18.013677216545513</c:v>
                </c:pt>
                <c:pt idx="623">
                  <c:v>18.013677216545513</c:v>
                </c:pt>
                <c:pt idx="624">
                  <c:v>18.013677216545513</c:v>
                </c:pt>
                <c:pt idx="625">
                  <c:v>18.013677216545513</c:v>
                </c:pt>
                <c:pt idx="626">
                  <c:v>18.013677216545513</c:v>
                </c:pt>
                <c:pt idx="627">
                  <c:v>18.013677216545513</c:v>
                </c:pt>
                <c:pt idx="628">
                  <c:v>18.013677216545513</c:v>
                </c:pt>
                <c:pt idx="629">
                  <c:v>18.013677216545513</c:v>
                </c:pt>
                <c:pt idx="630">
                  <c:v>18.013677216545513</c:v>
                </c:pt>
                <c:pt idx="631">
                  <c:v>18.013677216545513</c:v>
                </c:pt>
                <c:pt idx="632">
                  <c:v>18.013677216545513</c:v>
                </c:pt>
                <c:pt idx="633">
                  <c:v>18.013677216545513</c:v>
                </c:pt>
                <c:pt idx="634">
                  <c:v>18.013677216545513</c:v>
                </c:pt>
                <c:pt idx="635">
                  <c:v>18.013677216545513</c:v>
                </c:pt>
                <c:pt idx="636">
                  <c:v>18.013677216545513</c:v>
                </c:pt>
                <c:pt idx="637">
                  <c:v>18.013677216545513</c:v>
                </c:pt>
                <c:pt idx="638">
                  <c:v>18.013677216545513</c:v>
                </c:pt>
                <c:pt idx="639">
                  <c:v>18.013677216545513</c:v>
                </c:pt>
                <c:pt idx="640">
                  <c:v>18.013677216545513</c:v>
                </c:pt>
                <c:pt idx="641">
                  <c:v>18.013677216545513</c:v>
                </c:pt>
                <c:pt idx="642">
                  <c:v>18.013677216545513</c:v>
                </c:pt>
                <c:pt idx="643">
                  <c:v>18.013677216545513</c:v>
                </c:pt>
                <c:pt idx="644">
                  <c:v>18.013677216545513</c:v>
                </c:pt>
                <c:pt idx="645">
                  <c:v>18.013677216545513</c:v>
                </c:pt>
                <c:pt idx="646">
                  <c:v>18.013677216545513</c:v>
                </c:pt>
                <c:pt idx="647">
                  <c:v>18.013677216545513</c:v>
                </c:pt>
                <c:pt idx="648">
                  <c:v>18.013677216545513</c:v>
                </c:pt>
                <c:pt idx="649">
                  <c:v>18.013677216545513</c:v>
                </c:pt>
                <c:pt idx="650">
                  <c:v>18.013677216545513</c:v>
                </c:pt>
                <c:pt idx="651">
                  <c:v>18.013677216545513</c:v>
                </c:pt>
                <c:pt idx="652">
                  <c:v>18.013677216545513</c:v>
                </c:pt>
                <c:pt idx="653">
                  <c:v>18.013677216545513</c:v>
                </c:pt>
                <c:pt idx="654">
                  <c:v>18.013677216545513</c:v>
                </c:pt>
                <c:pt idx="655">
                  <c:v>18.013677216545513</c:v>
                </c:pt>
                <c:pt idx="656">
                  <c:v>18.013677216545513</c:v>
                </c:pt>
                <c:pt idx="657">
                  <c:v>18.013677216545513</c:v>
                </c:pt>
                <c:pt idx="658">
                  <c:v>18.013677216545513</c:v>
                </c:pt>
                <c:pt idx="659">
                  <c:v>18.013677216545513</c:v>
                </c:pt>
                <c:pt idx="660">
                  <c:v>18.013677216545513</c:v>
                </c:pt>
                <c:pt idx="661">
                  <c:v>18.013677216545513</c:v>
                </c:pt>
                <c:pt idx="662">
                  <c:v>18.013677216545513</c:v>
                </c:pt>
                <c:pt idx="663">
                  <c:v>18.013677216545513</c:v>
                </c:pt>
                <c:pt idx="664">
                  <c:v>18.013677216545513</c:v>
                </c:pt>
                <c:pt idx="665">
                  <c:v>18.013677216545513</c:v>
                </c:pt>
                <c:pt idx="666">
                  <c:v>18.013677216545513</c:v>
                </c:pt>
                <c:pt idx="667">
                  <c:v>18.013677216545513</c:v>
                </c:pt>
                <c:pt idx="668">
                  <c:v>18.013677216545513</c:v>
                </c:pt>
                <c:pt idx="669">
                  <c:v>18.013677216545513</c:v>
                </c:pt>
                <c:pt idx="670">
                  <c:v>18.013677216545513</c:v>
                </c:pt>
                <c:pt idx="671">
                  <c:v>18.013677216545513</c:v>
                </c:pt>
                <c:pt idx="672">
                  <c:v>18.013677216545513</c:v>
                </c:pt>
                <c:pt idx="673">
                  <c:v>18.013677216545513</c:v>
                </c:pt>
                <c:pt idx="674">
                  <c:v>18.013677216545513</c:v>
                </c:pt>
                <c:pt idx="675">
                  <c:v>18.013677216545513</c:v>
                </c:pt>
                <c:pt idx="676">
                  <c:v>18.013677216545513</c:v>
                </c:pt>
                <c:pt idx="677">
                  <c:v>18.013677216545513</c:v>
                </c:pt>
                <c:pt idx="678">
                  <c:v>18.013677216545513</c:v>
                </c:pt>
                <c:pt idx="679">
                  <c:v>18.013677216545513</c:v>
                </c:pt>
                <c:pt idx="680">
                  <c:v>18.013677216545513</c:v>
                </c:pt>
                <c:pt idx="681">
                  <c:v>18.013677216545513</c:v>
                </c:pt>
                <c:pt idx="682">
                  <c:v>18.013677216545513</c:v>
                </c:pt>
                <c:pt idx="683">
                  <c:v>18.013677216545513</c:v>
                </c:pt>
                <c:pt idx="684">
                  <c:v>18.013677216545513</c:v>
                </c:pt>
                <c:pt idx="685">
                  <c:v>18.013677216545513</c:v>
                </c:pt>
                <c:pt idx="686">
                  <c:v>18.013677216545513</c:v>
                </c:pt>
                <c:pt idx="687">
                  <c:v>18.013677216545513</c:v>
                </c:pt>
                <c:pt idx="688">
                  <c:v>18.013677216545513</c:v>
                </c:pt>
                <c:pt idx="689">
                  <c:v>18.013677216545513</c:v>
                </c:pt>
                <c:pt idx="690">
                  <c:v>18.013677216545513</c:v>
                </c:pt>
                <c:pt idx="691">
                  <c:v>18.013677216545513</c:v>
                </c:pt>
                <c:pt idx="692">
                  <c:v>18.013677216545513</c:v>
                </c:pt>
                <c:pt idx="693">
                  <c:v>18.013677216545513</c:v>
                </c:pt>
                <c:pt idx="694">
                  <c:v>18.013677216545513</c:v>
                </c:pt>
                <c:pt idx="695">
                  <c:v>18.013677216545513</c:v>
                </c:pt>
                <c:pt idx="696">
                  <c:v>18.013677216545513</c:v>
                </c:pt>
                <c:pt idx="697">
                  <c:v>18.013677216545513</c:v>
                </c:pt>
                <c:pt idx="698">
                  <c:v>18.013677216545513</c:v>
                </c:pt>
                <c:pt idx="699">
                  <c:v>18.013677216545513</c:v>
                </c:pt>
                <c:pt idx="700">
                  <c:v>18.013677216545513</c:v>
                </c:pt>
                <c:pt idx="701">
                  <c:v>18.013677216545513</c:v>
                </c:pt>
                <c:pt idx="702">
                  <c:v>18.013677216545513</c:v>
                </c:pt>
                <c:pt idx="703">
                  <c:v>18.013677216545513</c:v>
                </c:pt>
                <c:pt idx="704">
                  <c:v>18.013677216545513</c:v>
                </c:pt>
                <c:pt idx="705">
                  <c:v>18.013677216545513</c:v>
                </c:pt>
                <c:pt idx="706">
                  <c:v>18.013677216545513</c:v>
                </c:pt>
                <c:pt idx="707">
                  <c:v>18.013677216545513</c:v>
                </c:pt>
                <c:pt idx="708">
                  <c:v>18.013677216545513</c:v>
                </c:pt>
                <c:pt idx="709">
                  <c:v>18.013677216545513</c:v>
                </c:pt>
                <c:pt idx="710">
                  <c:v>18.013677216545513</c:v>
                </c:pt>
                <c:pt idx="711">
                  <c:v>18.013677216545513</c:v>
                </c:pt>
                <c:pt idx="712">
                  <c:v>18.013677216545513</c:v>
                </c:pt>
                <c:pt idx="713">
                  <c:v>18.013677216545513</c:v>
                </c:pt>
                <c:pt idx="714">
                  <c:v>18.013677216545513</c:v>
                </c:pt>
                <c:pt idx="715">
                  <c:v>18.013677216545513</c:v>
                </c:pt>
                <c:pt idx="716">
                  <c:v>18.013677216545513</c:v>
                </c:pt>
                <c:pt idx="717">
                  <c:v>18.013677216545513</c:v>
                </c:pt>
                <c:pt idx="718">
                  <c:v>18.013677216545513</c:v>
                </c:pt>
                <c:pt idx="719">
                  <c:v>18.013677216545513</c:v>
                </c:pt>
                <c:pt idx="720">
                  <c:v>18.013677216545513</c:v>
                </c:pt>
                <c:pt idx="721">
                  <c:v>18.013677216545513</c:v>
                </c:pt>
                <c:pt idx="722">
                  <c:v>18.013677216545513</c:v>
                </c:pt>
                <c:pt idx="723">
                  <c:v>18.013677216545513</c:v>
                </c:pt>
                <c:pt idx="724">
                  <c:v>18.013677216545513</c:v>
                </c:pt>
                <c:pt idx="725">
                  <c:v>18.013677216545513</c:v>
                </c:pt>
                <c:pt idx="726">
                  <c:v>18.013677216545513</c:v>
                </c:pt>
                <c:pt idx="727">
                  <c:v>18.013677216545513</c:v>
                </c:pt>
                <c:pt idx="728">
                  <c:v>18.013677216545513</c:v>
                </c:pt>
                <c:pt idx="729">
                  <c:v>18.013677216545513</c:v>
                </c:pt>
                <c:pt idx="730">
                  <c:v>18.013677216545513</c:v>
                </c:pt>
                <c:pt idx="731">
                  <c:v>18.013677216545513</c:v>
                </c:pt>
                <c:pt idx="732">
                  <c:v>18.013677216545513</c:v>
                </c:pt>
                <c:pt idx="733">
                  <c:v>18.013677216545513</c:v>
                </c:pt>
                <c:pt idx="734">
                  <c:v>18.013677216545513</c:v>
                </c:pt>
                <c:pt idx="735">
                  <c:v>18.013677216545513</c:v>
                </c:pt>
                <c:pt idx="736">
                  <c:v>18.013677216545513</c:v>
                </c:pt>
                <c:pt idx="737">
                  <c:v>18.013677216545513</c:v>
                </c:pt>
                <c:pt idx="738">
                  <c:v>18.013677216545513</c:v>
                </c:pt>
                <c:pt idx="739">
                  <c:v>18.013677216545513</c:v>
                </c:pt>
                <c:pt idx="740">
                  <c:v>18.013677216545513</c:v>
                </c:pt>
                <c:pt idx="741">
                  <c:v>18.013677216545513</c:v>
                </c:pt>
                <c:pt idx="742">
                  <c:v>18.013677216545513</c:v>
                </c:pt>
                <c:pt idx="743">
                  <c:v>18.013677216545513</c:v>
                </c:pt>
                <c:pt idx="744">
                  <c:v>18.013677216545513</c:v>
                </c:pt>
                <c:pt idx="745">
                  <c:v>18.013677216545513</c:v>
                </c:pt>
                <c:pt idx="746">
                  <c:v>18.013677216545513</c:v>
                </c:pt>
                <c:pt idx="747">
                  <c:v>18.013677216545513</c:v>
                </c:pt>
                <c:pt idx="748">
                  <c:v>18.013677216545513</c:v>
                </c:pt>
                <c:pt idx="749">
                  <c:v>18.013677216545513</c:v>
                </c:pt>
                <c:pt idx="750">
                  <c:v>18.013677216545513</c:v>
                </c:pt>
                <c:pt idx="751">
                  <c:v>18.013677216545513</c:v>
                </c:pt>
                <c:pt idx="752">
                  <c:v>18.013677216545513</c:v>
                </c:pt>
                <c:pt idx="753">
                  <c:v>18.013677216545513</c:v>
                </c:pt>
                <c:pt idx="754">
                  <c:v>18.013677216545513</c:v>
                </c:pt>
                <c:pt idx="755">
                  <c:v>18.013677216545513</c:v>
                </c:pt>
                <c:pt idx="756">
                  <c:v>18.013677216545513</c:v>
                </c:pt>
                <c:pt idx="757">
                  <c:v>18.013677216545513</c:v>
                </c:pt>
                <c:pt idx="758">
                  <c:v>18.013677216545513</c:v>
                </c:pt>
                <c:pt idx="759">
                  <c:v>18.013677216545513</c:v>
                </c:pt>
                <c:pt idx="760">
                  <c:v>18.013677216545513</c:v>
                </c:pt>
                <c:pt idx="761">
                  <c:v>18.013677216545513</c:v>
                </c:pt>
                <c:pt idx="762">
                  <c:v>18.013677216545513</c:v>
                </c:pt>
                <c:pt idx="763">
                  <c:v>18.013677216545513</c:v>
                </c:pt>
                <c:pt idx="764">
                  <c:v>18.013677216545513</c:v>
                </c:pt>
                <c:pt idx="765">
                  <c:v>18.013677216545513</c:v>
                </c:pt>
                <c:pt idx="766">
                  <c:v>18.013677216545513</c:v>
                </c:pt>
                <c:pt idx="767">
                  <c:v>18.013677216545513</c:v>
                </c:pt>
                <c:pt idx="768">
                  <c:v>18.013677216545513</c:v>
                </c:pt>
                <c:pt idx="769">
                  <c:v>18.013677216545513</c:v>
                </c:pt>
                <c:pt idx="770">
                  <c:v>18.013677216545513</c:v>
                </c:pt>
                <c:pt idx="771">
                  <c:v>18.013677216545513</c:v>
                </c:pt>
                <c:pt idx="772">
                  <c:v>18.013677216545513</c:v>
                </c:pt>
                <c:pt idx="773">
                  <c:v>18.013677216545513</c:v>
                </c:pt>
                <c:pt idx="774">
                  <c:v>18.013677216545513</c:v>
                </c:pt>
                <c:pt idx="775">
                  <c:v>18.013677216545513</c:v>
                </c:pt>
                <c:pt idx="776">
                  <c:v>18.013677216545513</c:v>
                </c:pt>
                <c:pt idx="777">
                  <c:v>18.013677216545513</c:v>
                </c:pt>
                <c:pt idx="778">
                  <c:v>18.013677216545513</c:v>
                </c:pt>
                <c:pt idx="779">
                  <c:v>18.013677216545513</c:v>
                </c:pt>
                <c:pt idx="780">
                  <c:v>18.013677216545513</c:v>
                </c:pt>
                <c:pt idx="781">
                  <c:v>18.013677216545513</c:v>
                </c:pt>
                <c:pt idx="782">
                  <c:v>18.013677216545513</c:v>
                </c:pt>
                <c:pt idx="783">
                  <c:v>18.013677216545513</c:v>
                </c:pt>
                <c:pt idx="784">
                  <c:v>18.013677216545513</c:v>
                </c:pt>
                <c:pt idx="785">
                  <c:v>18.013677216545513</c:v>
                </c:pt>
                <c:pt idx="786">
                  <c:v>18.013677216545513</c:v>
                </c:pt>
                <c:pt idx="787">
                  <c:v>18.013677216545513</c:v>
                </c:pt>
                <c:pt idx="788">
                  <c:v>18.013677216545513</c:v>
                </c:pt>
                <c:pt idx="789">
                  <c:v>18.013677216545513</c:v>
                </c:pt>
                <c:pt idx="790">
                  <c:v>18.013677216545513</c:v>
                </c:pt>
                <c:pt idx="791">
                  <c:v>18.013677216545513</c:v>
                </c:pt>
                <c:pt idx="792">
                  <c:v>18.013677216545513</c:v>
                </c:pt>
                <c:pt idx="793">
                  <c:v>18.013677216545513</c:v>
                </c:pt>
                <c:pt idx="794">
                  <c:v>18.013677216545513</c:v>
                </c:pt>
                <c:pt idx="795">
                  <c:v>18.013677216545513</c:v>
                </c:pt>
                <c:pt idx="796">
                  <c:v>18.013677216545513</c:v>
                </c:pt>
                <c:pt idx="797">
                  <c:v>18.013677216545513</c:v>
                </c:pt>
                <c:pt idx="798">
                  <c:v>18.013677216545513</c:v>
                </c:pt>
                <c:pt idx="799">
                  <c:v>18.013677216545513</c:v>
                </c:pt>
                <c:pt idx="800">
                  <c:v>18.013677216545513</c:v>
                </c:pt>
                <c:pt idx="801">
                  <c:v>18.013677216545513</c:v>
                </c:pt>
                <c:pt idx="802">
                  <c:v>18.013677216545513</c:v>
                </c:pt>
                <c:pt idx="803">
                  <c:v>18.013677216545513</c:v>
                </c:pt>
                <c:pt idx="804">
                  <c:v>18.013677216545513</c:v>
                </c:pt>
                <c:pt idx="805">
                  <c:v>18.013677216545513</c:v>
                </c:pt>
                <c:pt idx="806">
                  <c:v>18.013677216545513</c:v>
                </c:pt>
                <c:pt idx="807">
                  <c:v>18.013677216545513</c:v>
                </c:pt>
                <c:pt idx="808">
                  <c:v>18.013677216545513</c:v>
                </c:pt>
                <c:pt idx="809">
                  <c:v>18.013677216545513</c:v>
                </c:pt>
                <c:pt idx="810">
                  <c:v>18.013677216545513</c:v>
                </c:pt>
                <c:pt idx="811">
                  <c:v>18.013677216545513</c:v>
                </c:pt>
                <c:pt idx="812">
                  <c:v>18.013677216545513</c:v>
                </c:pt>
                <c:pt idx="813">
                  <c:v>18.013677216545513</c:v>
                </c:pt>
                <c:pt idx="814">
                  <c:v>18.013677216545513</c:v>
                </c:pt>
                <c:pt idx="815">
                  <c:v>18.013677216545513</c:v>
                </c:pt>
                <c:pt idx="816">
                  <c:v>18.013677216545513</c:v>
                </c:pt>
                <c:pt idx="817">
                  <c:v>18.013677216545513</c:v>
                </c:pt>
                <c:pt idx="818">
                  <c:v>18.013677216545513</c:v>
                </c:pt>
                <c:pt idx="819">
                  <c:v>18.013677216545513</c:v>
                </c:pt>
                <c:pt idx="820">
                  <c:v>18.013677216545513</c:v>
                </c:pt>
                <c:pt idx="821">
                  <c:v>18.013677216545513</c:v>
                </c:pt>
                <c:pt idx="822">
                  <c:v>18.013677216545513</c:v>
                </c:pt>
                <c:pt idx="823">
                  <c:v>18.013677216545513</c:v>
                </c:pt>
                <c:pt idx="824">
                  <c:v>18.013677216545513</c:v>
                </c:pt>
                <c:pt idx="825">
                  <c:v>18.013677216545513</c:v>
                </c:pt>
                <c:pt idx="826">
                  <c:v>18.013677216545513</c:v>
                </c:pt>
                <c:pt idx="827">
                  <c:v>18.013677216545513</c:v>
                </c:pt>
                <c:pt idx="828">
                  <c:v>18.013677216545513</c:v>
                </c:pt>
                <c:pt idx="829">
                  <c:v>18.013677216545513</c:v>
                </c:pt>
                <c:pt idx="830">
                  <c:v>18.013677216545513</c:v>
                </c:pt>
                <c:pt idx="831">
                  <c:v>18.013677216545513</c:v>
                </c:pt>
                <c:pt idx="832">
                  <c:v>18.013677216545513</c:v>
                </c:pt>
                <c:pt idx="833">
                  <c:v>18.013677216545513</c:v>
                </c:pt>
                <c:pt idx="834">
                  <c:v>18.013677216545513</c:v>
                </c:pt>
                <c:pt idx="835">
                  <c:v>18.013677216545513</c:v>
                </c:pt>
                <c:pt idx="836">
                  <c:v>18.013677216545513</c:v>
                </c:pt>
                <c:pt idx="837">
                  <c:v>18.013677216545513</c:v>
                </c:pt>
                <c:pt idx="838">
                  <c:v>18.013677216545513</c:v>
                </c:pt>
                <c:pt idx="839">
                  <c:v>18.013677216545513</c:v>
                </c:pt>
                <c:pt idx="840">
                  <c:v>18.013677216545513</c:v>
                </c:pt>
                <c:pt idx="841">
                  <c:v>18.013677216545513</c:v>
                </c:pt>
                <c:pt idx="842">
                  <c:v>18.013677216545513</c:v>
                </c:pt>
                <c:pt idx="843">
                  <c:v>18.013677216545513</c:v>
                </c:pt>
                <c:pt idx="844">
                  <c:v>18.013677216545513</c:v>
                </c:pt>
                <c:pt idx="845">
                  <c:v>18.013677216545513</c:v>
                </c:pt>
                <c:pt idx="846">
                  <c:v>18.013677216545513</c:v>
                </c:pt>
                <c:pt idx="847">
                  <c:v>18.013677216545513</c:v>
                </c:pt>
                <c:pt idx="848">
                  <c:v>18.013677216545513</c:v>
                </c:pt>
                <c:pt idx="849">
                  <c:v>18.013677216545513</c:v>
                </c:pt>
                <c:pt idx="850">
                  <c:v>18.013677216545513</c:v>
                </c:pt>
                <c:pt idx="851">
                  <c:v>18.013677216545513</c:v>
                </c:pt>
                <c:pt idx="852">
                  <c:v>18.013677216545513</c:v>
                </c:pt>
                <c:pt idx="853">
                  <c:v>18.013677216545513</c:v>
                </c:pt>
                <c:pt idx="854">
                  <c:v>18.013677216545513</c:v>
                </c:pt>
                <c:pt idx="855">
                  <c:v>18.013677216545513</c:v>
                </c:pt>
                <c:pt idx="856">
                  <c:v>18.013677216545513</c:v>
                </c:pt>
                <c:pt idx="857">
                  <c:v>18.013677216545513</c:v>
                </c:pt>
                <c:pt idx="858">
                  <c:v>18.013677216545513</c:v>
                </c:pt>
                <c:pt idx="859">
                  <c:v>18.013677216545513</c:v>
                </c:pt>
                <c:pt idx="860">
                  <c:v>18.013677216545513</c:v>
                </c:pt>
                <c:pt idx="861">
                  <c:v>18.013677216545513</c:v>
                </c:pt>
                <c:pt idx="862">
                  <c:v>18.013677216545513</c:v>
                </c:pt>
                <c:pt idx="863">
                  <c:v>18.013677216545513</c:v>
                </c:pt>
                <c:pt idx="864">
                  <c:v>18.013677216545513</c:v>
                </c:pt>
                <c:pt idx="865">
                  <c:v>18.013677216545513</c:v>
                </c:pt>
                <c:pt idx="866">
                  <c:v>18.013677216545513</c:v>
                </c:pt>
                <c:pt idx="867">
                  <c:v>18.013677216545513</c:v>
                </c:pt>
                <c:pt idx="868">
                  <c:v>18.013677216545513</c:v>
                </c:pt>
                <c:pt idx="869">
                  <c:v>18.013677216545513</c:v>
                </c:pt>
                <c:pt idx="870">
                  <c:v>18.013677216545513</c:v>
                </c:pt>
                <c:pt idx="871">
                  <c:v>18.013677216545513</c:v>
                </c:pt>
                <c:pt idx="872">
                  <c:v>18.013677216545513</c:v>
                </c:pt>
                <c:pt idx="873">
                  <c:v>18.013677216545513</c:v>
                </c:pt>
                <c:pt idx="874">
                  <c:v>18.013677216545513</c:v>
                </c:pt>
                <c:pt idx="875">
                  <c:v>18.013677216545513</c:v>
                </c:pt>
                <c:pt idx="876">
                  <c:v>18.013677216545513</c:v>
                </c:pt>
                <c:pt idx="877">
                  <c:v>18.013677216545513</c:v>
                </c:pt>
                <c:pt idx="878">
                  <c:v>18.013677216545513</c:v>
                </c:pt>
                <c:pt idx="879">
                  <c:v>18.013677216545513</c:v>
                </c:pt>
                <c:pt idx="880">
                  <c:v>18.013677216545513</c:v>
                </c:pt>
                <c:pt idx="881">
                  <c:v>18.013677216545513</c:v>
                </c:pt>
                <c:pt idx="882">
                  <c:v>18.013677216545513</c:v>
                </c:pt>
                <c:pt idx="883">
                  <c:v>18.013677216545513</c:v>
                </c:pt>
                <c:pt idx="884">
                  <c:v>18.013677216545513</c:v>
                </c:pt>
                <c:pt idx="885">
                  <c:v>18.013677216545513</c:v>
                </c:pt>
                <c:pt idx="886">
                  <c:v>18.013677216545513</c:v>
                </c:pt>
                <c:pt idx="887">
                  <c:v>18.013677216545513</c:v>
                </c:pt>
                <c:pt idx="888">
                  <c:v>18.013677216545513</c:v>
                </c:pt>
                <c:pt idx="889">
                  <c:v>18.013677216545513</c:v>
                </c:pt>
                <c:pt idx="890">
                  <c:v>18.013677216545513</c:v>
                </c:pt>
                <c:pt idx="891">
                  <c:v>18.013677216545513</c:v>
                </c:pt>
                <c:pt idx="892">
                  <c:v>18.013677216545513</c:v>
                </c:pt>
                <c:pt idx="893">
                  <c:v>18.013677216545513</c:v>
                </c:pt>
                <c:pt idx="894">
                  <c:v>18.013677216545513</c:v>
                </c:pt>
                <c:pt idx="895">
                  <c:v>18.013677216545513</c:v>
                </c:pt>
                <c:pt idx="896">
                  <c:v>18.013677216545513</c:v>
                </c:pt>
                <c:pt idx="897">
                  <c:v>18.013677216545513</c:v>
                </c:pt>
                <c:pt idx="898">
                  <c:v>18.013677216545513</c:v>
                </c:pt>
                <c:pt idx="899">
                  <c:v>18.013677216545513</c:v>
                </c:pt>
                <c:pt idx="900">
                  <c:v>18.013677216545513</c:v>
                </c:pt>
                <c:pt idx="901">
                  <c:v>18.013677216545513</c:v>
                </c:pt>
                <c:pt idx="902">
                  <c:v>18.013677216545513</c:v>
                </c:pt>
                <c:pt idx="903">
                  <c:v>18.013677216545513</c:v>
                </c:pt>
                <c:pt idx="904">
                  <c:v>18.013677216545513</c:v>
                </c:pt>
                <c:pt idx="905">
                  <c:v>18.013677216545513</c:v>
                </c:pt>
                <c:pt idx="906">
                  <c:v>18.013677216545513</c:v>
                </c:pt>
                <c:pt idx="907">
                  <c:v>18.013677216545513</c:v>
                </c:pt>
                <c:pt idx="908">
                  <c:v>18.013677216545513</c:v>
                </c:pt>
                <c:pt idx="909">
                  <c:v>18.013677216545513</c:v>
                </c:pt>
                <c:pt idx="910">
                  <c:v>18.013677216545513</c:v>
                </c:pt>
                <c:pt idx="911">
                  <c:v>18.013677216545513</c:v>
                </c:pt>
                <c:pt idx="912">
                  <c:v>18.013677216545513</c:v>
                </c:pt>
                <c:pt idx="913">
                  <c:v>18.013677216545513</c:v>
                </c:pt>
                <c:pt idx="914">
                  <c:v>18.013677216545513</c:v>
                </c:pt>
                <c:pt idx="915">
                  <c:v>18.013677216545513</c:v>
                </c:pt>
                <c:pt idx="916">
                  <c:v>18.013677216545513</c:v>
                </c:pt>
                <c:pt idx="917">
                  <c:v>18.013677216545513</c:v>
                </c:pt>
                <c:pt idx="918">
                  <c:v>18.013677216545513</c:v>
                </c:pt>
                <c:pt idx="919">
                  <c:v>18.013677216545513</c:v>
                </c:pt>
                <c:pt idx="920">
                  <c:v>18.013677216545513</c:v>
                </c:pt>
                <c:pt idx="921">
                  <c:v>18.013677216545513</c:v>
                </c:pt>
                <c:pt idx="922">
                  <c:v>18.013677216545513</c:v>
                </c:pt>
                <c:pt idx="923">
                  <c:v>18.013677216545513</c:v>
                </c:pt>
                <c:pt idx="924">
                  <c:v>18.013677216545513</c:v>
                </c:pt>
                <c:pt idx="925">
                  <c:v>18.013677216545513</c:v>
                </c:pt>
                <c:pt idx="926">
                  <c:v>18.013677216545513</c:v>
                </c:pt>
                <c:pt idx="927">
                  <c:v>18.013677216545513</c:v>
                </c:pt>
                <c:pt idx="928">
                  <c:v>18.013677216545513</c:v>
                </c:pt>
                <c:pt idx="929">
                  <c:v>18.013677216545513</c:v>
                </c:pt>
                <c:pt idx="930">
                  <c:v>18.013677216545513</c:v>
                </c:pt>
                <c:pt idx="931">
                  <c:v>18.013677216545513</c:v>
                </c:pt>
                <c:pt idx="932">
                  <c:v>18.013677216545513</c:v>
                </c:pt>
                <c:pt idx="933">
                  <c:v>18.013677216545513</c:v>
                </c:pt>
                <c:pt idx="934">
                  <c:v>18.013677216545513</c:v>
                </c:pt>
                <c:pt idx="935">
                  <c:v>18.013677216545513</c:v>
                </c:pt>
                <c:pt idx="936">
                  <c:v>18.013677216545513</c:v>
                </c:pt>
                <c:pt idx="937">
                  <c:v>18.013677216545513</c:v>
                </c:pt>
                <c:pt idx="938">
                  <c:v>18.013677216545513</c:v>
                </c:pt>
                <c:pt idx="939">
                  <c:v>18.013677216545513</c:v>
                </c:pt>
                <c:pt idx="940">
                  <c:v>18.013677216545513</c:v>
                </c:pt>
                <c:pt idx="941">
                  <c:v>18.013677216545513</c:v>
                </c:pt>
                <c:pt idx="942">
                  <c:v>18.013677216545513</c:v>
                </c:pt>
                <c:pt idx="943">
                  <c:v>18.013677216545513</c:v>
                </c:pt>
                <c:pt idx="944">
                  <c:v>18.013677216545513</c:v>
                </c:pt>
                <c:pt idx="945">
                  <c:v>18.013677216545513</c:v>
                </c:pt>
                <c:pt idx="946">
                  <c:v>18.013677216545513</c:v>
                </c:pt>
                <c:pt idx="947">
                  <c:v>18.013677216545513</c:v>
                </c:pt>
                <c:pt idx="948">
                  <c:v>18.013677216545513</c:v>
                </c:pt>
                <c:pt idx="949">
                  <c:v>18.013677216545513</c:v>
                </c:pt>
                <c:pt idx="950">
                  <c:v>18.013677216545513</c:v>
                </c:pt>
                <c:pt idx="951">
                  <c:v>18.013677216545513</c:v>
                </c:pt>
                <c:pt idx="952">
                  <c:v>18.013677216545513</c:v>
                </c:pt>
                <c:pt idx="953">
                  <c:v>18.013677216545513</c:v>
                </c:pt>
                <c:pt idx="954">
                  <c:v>18.013677216545513</c:v>
                </c:pt>
                <c:pt idx="955">
                  <c:v>18.013677216545513</c:v>
                </c:pt>
                <c:pt idx="956">
                  <c:v>18.013677216545513</c:v>
                </c:pt>
                <c:pt idx="957">
                  <c:v>18.013677216545513</c:v>
                </c:pt>
                <c:pt idx="958">
                  <c:v>18.013677216545513</c:v>
                </c:pt>
                <c:pt idx="959">
                  <c:v>18.013677216545513</c:v>
                </c:pt>
                <c:pt idx="960">
                  <c:v>18.013677216545513</c:v>
                </c:pt>
                <c:pt idx="961">
                  <c:v>18.013677216545513</c:v>
                </c:pt>
                <c:pt idx="962">
                  <c:v>18.013677216545513</c:v>
                </c:pt>
                <c:pt idx="963">
                  <c:v>18.013677216545513</c:v>
                </c:pt>
                <c:pt idx="964">
                  <c:v>18.013677216545513</c:v>
                </c:pt>
                <c:pt idx="965">
                  <c:v>18.013677216545513</c:v>
                </c:pt>
                <c:pt idx="966">
                  <c:v>18.013677216545513</c:v>
                </c:pt>
                <c:pt idx="967">
                  <c:v>18.013677216545513</c:v>
                </c:pt>
                <c:pt idx="968">
                  <c:v>18.013677216545513</c:v>
                </c:pt>
                <c:pt idx="969">
                  <c:v>18.013677216545513</c:v>
                </c:pt>
                <c:pt idx="970">
                  <c:v>18.013677216545513</c:v>
                </c:pt>
                <c:pt idx="971">
                  <c:v>18.013677216545513</c:v>
                </c:pt>
                <c:pt idx="972">
                  <c:v>18.013677216545513</c:v>
                </c:pt>
                <c:pt idx="973">
                  <c:v>18.013677216545513</c:v>
                </c:pt>
                <c:pt idx="974">
                  <c:v>18.013677216545513</c:v>
                </c:pt>
                <c:pt idx="975">
                  <c:v>18.013677216545513</c:v>
                </c:pt>
                <c:pt idx="976">
                  <c:v>18.013677216545513</c:v>
                </c:pt>
                <c:pt idx="977">
                  <c:v>18.013677216545513</c:v>
                </c:pt>
                <c:pt idx="978">
                  <c:v>18.013677216545513</c:v>
                </c:pt>
                <c:pt idx="979">
                  <c:v>18.013677216545513</c:v>
                </c:pt>
                <c:pt idx="980">
                  <c:v>18.013677216545513</c:v>
                </c:pt>
                <c:pt idx="981">
                  <c:v>18.013677216545513</c:v>
                </c:pt>
                <c:pt idx="982">
                  <c:v>18.013677216545513</c:v>
                </c:pt>
                <c:pt idx="983">
                  <c:v>18.013677216545513</c:v>
                </c:pt>
                <c:pt idx="984">
                  <c:v>18.013677216545513</c:v>
                </c:pt>
                <c:pt idx="985">
                  <c:v>18.013677216545513</c:v>
                </c:pt>
                <c:pt idx="986">
                  <c:v>18.013677216545513</c:v>
                </c:pt>
                <c:pt idx="987">
                  <c:v>18.013677216545513</c:v>
                </c:pt>
                <c:pt idx="988">
                  <c:v>18.013677216545513</c:v>
                </c:pt>
                <c:pt idx="989">
                  <c:v>18.013677216545513</c:v>
                </c:pt>
                <c:pt idx="990">
                  <c:v>18.013677216545513</c:v>
                </c:pt>
                <c:pt idx="991">
                  <c:v>18.013677216545513</c:v>
                </c:pt>
                <c:pt idx="992">
                  <c:v>18.013677216545513</c:v>
                </c:pt>
                <c:pt idx="993">
                  <c:v>18.013677216545513</c:v>
                </c:pt>
                <c:pt idx="994">
                  <c:v>18.013677216545513</c:v>
                </c:pt>
                <c:pt idx="995">
                  <c:v>18.013677216545513</c:v>
                </c:pt>
                <c:pt idx="996">
                  <c:v>18.013677216545513</c:v>
                </c:pt>
                <c:pt idx="997">
                  <c:v>18.013677216545513</c:v>
                </c:pt>
                <c:pt idx="998">
                  <c:v>18.013677216545513</c:v>
                </c:pt>
                <c:pt idx="999">
                  <c:v>18.013677216545513</c:v>
                </c:pt>
                <c:pt idx="1000">
                  <c:v>18.013677216545513</c:v>
                </c:pt>
                <c:pt idx="1001">
                  <c:v>18.013677216545513</c:v>
                </c:pt>
                <c:pt idx="1002">
                  <c:v>18.013677216545513</c:v>
                </c:pt>
                <c:pt idx="1003">
                  <c:v>18.013677216545513</c:v>
                </c:pt>
                <c:pt idx="1004">
                  <c:v>18.013677216545513</c:v>
                </c:pt>
                <c:pt idx="1005">
                  <c:v>18.013677216545513</c:v>
                </c:pt>
                <c:pt idx="1006">
                  <c:v>18.013677216545513</c:v>
                </c:pt>
                <c:pt idx="1007">
                  <c:v>18.013677216545513</c:v>
                </c:pt>
                <c:pt idx="1008">
                  <c:v>18.013677216545513</c:v>
                </c:pt>
                <c:pt idx="1009">
                  <c:v>18.013677216545513</c:v>
                </c:pt>
                <c:pt idx="1010">
                  <c:v>18.013677216545513</c:v>
                </c:pt>
                <c:pt idx="1011">
                  <c:v>18.013677216545513</c:v>
                </c:pt>
                <c:pt idx="1012">
                  <c:v>18.013677216545513</c:v>
                </c:pt>
                <c:pt idx="1013">
                  <c:v>18.013677216545513</c:v>
                </c:pt>
                <c:pt idx="1014">
                  <c:v>18.013677216545513</c:v>
                </c:pt>
                <c:pt idx="1015">
                  <c:v>18.013677216545513</c:v>
                </c:pt>
                <c:pt idx="1016">
                  <c:v>18.013677216545513</c:v>
                </c:pt>
                <c:pt idx="1017">
                  <c:v>18.013677216545513</c:v>
                </c:pt>
                <c:pt idx="1018">
                  <c:v>18.013677216545513</c:v>
                </c:pt>
                <c:pt idx="1019">
                  <c:v>18.013677216545513</c:v>
                </c:pt>
                <c:pt idx="1020">
                  <c:v>18.013677216545513</c:v>
                </c:pt>
                <c:pt idx="1021">
                  <c:v>18.013677216545513</c:v>
                </c:pt>
                <c:pt idx="1022">
                  <c:v>18.013677216545513</c:v>
                </c:pt>
                <c:pt idx="1023">
                  <c:v>18.013677216545513</c:v>
                </c:pt>
                <c:pt idx="1024">
                  <c:v>18.013677216545513</c:v>
                </c:pt>
                <c:pt idx="1025">
                  <c:v>18.013677216545513</c:v>
                </c:pt>
                <c:pt idx="1026">
                  <c:v>18.013677216545513</c:v>
                </c:pt>
                <c:pt idx="1027">
                  <c:v>18.013677216545513</c:v>
                </c:pt>
                <c:pt idx="1028">
                  <c:v>18.013677216545513</c:v>
                </c:pt>
                <c:pt idx="1029">
                  <c:v>18.013677216545513</c:v>
                </c:pt>
                <c:pt idx="1030">
                  <c:v>18.013677216545513</c:v>
                </c:pt>
                <c:pt idx="1031">
                  <c:v>18.013677216545513</c:v>
                </c:pt>
                <c:pt idx="1032">
                  <c:v>18.013677216545513</c:v>
                </c:pt>
                <c:pt idx="1033">
                  <c:v>18.013677216545513</c:v>
                </c:pt>
                <c:pt idx="1034">
                  <c:v>18.013677216545513</c:v>
                </c:pt>
                <c:pt idx="1035">
                  <c:v>18.013677216545513</c:v>
                </c:pt>
                <c:pt idx="1036">
                  <c:v>18.013677216545513</c:v>
                </c:pt>
                <c:pt idx="1037">
                  <c:v>18.013677216545513</c:v>
                </c:pt>
                <c:pt idx="1038">
                  <c:v>18.013677216545513</c:v>
                </c:pt>
                <c:pt idx="1039">
                  <c:v>18.013677216545513</c:v>
                </c:pt>
                <c:pt idx="1040">
                  <c:v>18.013677216545513</c:v>
                </c:pt>
                <c:pt idx="1041">
                  <c:v>18.013677216545513</c:v>
                </c:pt>
                <c:pt idx="1042">
                  <c:v>18.013677216545513</c:v>
                </c:pt>
                <c:pt idx="1043">
                  <c:v>18.013677216545513</c:v>
                </c:pt>
                <c:pt idx="1044">
                  <c:v>18.013677216545513</c:v>
                </c:pt>
                <c:pt idx="1045">
                  <c:v>18.013677216545513</c:v>
                </c:pt>
                <c:pt idx="1046">
                  <c:v>18.013677216545513</c:v>
                </c:pt>
                <c:pt idx="1047">
                  <c:v>18.013677216545513</c:v>
                </c:pt>
                <c:pt idx="1048">
                  <c:v>18.013677216545513</c:v>
                </c:pt>
                <c:pt idx="1049">
                  <c:v>18.013677216545513</c:v>
                </c:pt>
                <c:pt idx="1050">
                  <c:v>18.013677216545513</c:v>
                </c:pt>
                <c:pt idx="1051">
                  <c:v>18.013677216545513</c:v>
                </c:pt>
                <c:pt idx="1052">
                  <c:v>18.013677216545513</c:v>
                </c:pt>
                <c:pt idx="1053">
                  <c:v>18.013677216545513</c:v>
                </c:pt>
                <c:pt idx="1054">
                  <c:v>18.013677216545513</c:v>
                </c:pt>
                <c:pt idx="1055">
                  <c:v>18.013677216545513</c:v>
                </c:pt>
                <c:pt idx="1056">
                  <c:v>18.013677216545513</c:v>
                </c:pt>
                <c:pt idx="1057">
                  <c:v>18.013677216545513</c:v>
                </c:pt>
                <c:pt idx="1058">
                  <c:v>18.013677216545513</c:v>
                </c:pt>
                <c:pt idx="1059">
                  <c:v>18.013677216545513</c:v>
                </c:pt>
                <c:pt idx="1060">
                  <c:v>18.013677216545513</c:v>
                </c:pt>
                <c:pt idx="1061">
                  <c:v>18.013677216545513</c:v>
                </c:pt>
                <c:pt idx="1062">
                  <c:v>18.013677216545513</c:v>
                </c:pt>
                <c:pt idx="1063">
                  <c:v>18.013677216545513</c:v>
                </c:pt>
                <c:pt idx="1064">
                  <c:v>18.013677216545513</c:v>
                </c:pt>
                <c:pt idx="1065">
                  <c:v>18.013677216545513</c:v>
                </c:pt>
                <c:pt idx="1066">
                  <c:v>18.013677216545513</c:v>
                </c:pt>
                <c:pt idx="1067">
                  <c:v>18.013677216545513</c:v>
                </c:pt>
                <c:pt idx="1068">
                  <c:v>18.013677216545513</c:v>
                </c:pt>
                <c:pt idx="1069">
                  <c:v>18.013677216545513</c:v>
                </c:pt>
                <c:pt idx="1070">
                  <c:v>18.013677216545513</c:v>
                </c:pt>
                <c:pt idx="1071">
                  <c:v>18.013677216545513</c:v>
                </c:pt>
                <c:pt idx="1072">
                  <c:v>18.013677216545513</c:v>
                </c:pt>
                <c:pt idx="1073">
                  <c:v>18.013677216545513</c:v>
                </c:pt>
                <c:pt idx="1074">
                  <c:v>18.013677216545513</c:v>
                </c:pt>
                <c:pt idx="1075">
                  <c:v>18.013677216545513</c:v>
                </c:pt>
                <c:pt idx="1076">
                  <c:v>18.013677216545513</c:v>
                </c:pt>
                <c:pt idx="1077">
                  <c:v>18.013677216545513</c:v>
                </c:pt>
                <c:pt idx="1078">
                  <c:v>18.013677216545513</c:v>
                </c:pt>
                <c:pt idx="1079">
                  <c:v>18.013677216545513</c:v>
                </c:pt>
                <c:pt idx="1080">
                  <c:v>18.013677216545513</c:v>
                </c:pt>
                <c:pt idx="1081">
                  <c:v>18.013677216545513</c:v>
                </c:pt>
                <c:pt idx="1082">
                  <c:v>18.013677216545513</c:v>
                </c:pt>
                <c:pt idx="1083">
                  <c:v>18.013677216545513</c:v>
                </c:pt>
                <c:pt idx="1084">
                  <c:v>18.013677216545513</c:v>
                </c:pt>
                <c:pt idx="1085">
                  <c:v>18.013677216545513</c:v>
                </c:pt>
                <c:pt idx="1086">
                  <c:v>18.013677216545513</c:v>
                </c:pt>
                <c:pt idx="1087">
                  <c:v>18.013677216545513</c:v>
                </c:pt>
                <c:pt idx="1088">
                  <c:v>18.013677216545513</c:v>
                </c:pt>
                <c:pt idx="1089">
                  <c:v>18.013677216545513</c:v>
                </c:pt>
                <c:pt idx="1090">
                  <c:v>18.013677216545513</c:v>
                </c:pt>
                <c:pt idx="1091">
                  <c:v>18.013677216545513</c:v>
                </c:pt>
                <c:pt idx="1092">
                  <c:v>18.013677216545513</c:v>
                </c:pt>
                <c:pt idx="1093">
                  <c:v>18.013677216545513</c:v>
                </c:pt>
                <c:pt idx="1094">
                  <c:v>18.013677216545513</c:v>
                </c:pt>
                <c:pt idx="1095">
                  <c:v>18.013677216545513</c:v>
                </c:pt>
                <c:pt idx="1096">
                  <c:v>18.013677216545513</c:v>
                </c:pt>
                <c:pt idx="1097">
                  <c:v>18.013677216545513</c:v>
                </c:pt>
                <c:pt idx="1098">
                  <c:v>18.013677216545513</c:v>
                </c:pt>
                <c:pt idx="1099">
                  <c:v>18.013677216545513</c:v>
                </c:pt>
                <c:pt idx="1100">
                  <c:v>18.013677216545513</c:v>
                </c:pt>
                <c:pt idx="1101">
                  <c:v>18.013677216545513</c:v>
                </c:pt>
                <c:pt idx="1102">
                  <c:v>18.013677216545513</c:v>
                </c:pt>
                <c:pt idx="1103">
                  <c:v>18.013677216545513</c:v>
                </c:pt>
                <c:pt idx="1104">
                  <c:v>18.013677216545513</c:v>
                </c:pt>
                <c:pt idx="1105">
                  <c:v>18.013677216545513</c:v>
                </c:pt>
                <c:pt idx="1106">
                  <c:v>18.013677216545513</c:v>
                </c:pt>
                <c:pt idx="1107">
                  <c:v>18.013677216545513</c:v>
                </c:pt>
                <c:pt idx="1108">
                  <c:v>18.013677216545513</c:v>
                </c:pt>
                <c:pt idx="1109">
                  <c:v>18.013677216545513</c:v>
                </c:pt>
                <c:pt idx="1110">
                  <c:v>18.013677216545513</c:v>
                </c:pt>
                <c:pt idx="1111">
                  <c:v>18.013677216545513</c:v>
                </c:pt>
                <c:pt idx="1112">
                  <c:v>18.013677216545513</c:v>
                </c:pt>
                <c:pt idx="1113">
                  <c:v>18.013677216545513</c:v>
                </c:pt>
                <c:pt idx="1114">
                  <c:v>18.013677216545513</c:v>
                </c:pt>
                <c:pt idx="1115">
                  <c:v>18.013677216545513</c:v>
                </c:pt>
                <c:pt idx="1116">
                  <c:v>18.013677216545513</c:v>
                </c:pt>
                <c:pt idx="1117">
                  <c:v>18.013677216545513</c:v>
                </c:pt>
                <c:pt idx="1118">
                  <c:v>18.013677216545513</c:v>
                </c:pt>
                <c:pt idx="1119">
                  <c:v>18.013677216545513</c:v>
                </c:pt>
                <c:pt idx="1120">
                  <c:v>18.013677216545513</c:v>
                </c:pt>
                <c:pt idx="1121">
                  <c:v>18.013677216545513</c:v>
                </c:pt>
                <c:pt idx="1122">
                  <c:v>18.013677216545513</c:v>
                </c:pt>
                <c:pt idx="1123">
                  <c:v>18.013677216545513</c:v>
                </c:pt>
                <c:pt idx="1124">
                  <c:v>18.013677216545513</c:v>
                </c:pt>
                <c:pt idx="1125">
                  <c:v>18.013677216545513</c:v>
                </c:pt>
                <c:pt idx="1126">
                  <c:v>18.013677216545513</c:v>
                </c:pt>
                <c:pt idx="1127">
                  <c:v>18.013677216545513</c:v>
                </c:pt>
                <c:pt idx="1128">
                  <c:v>18.013677216545513</c:v>
                </c:pt>
                <c:pt idx="1129">
                  <c:v>18.013677216545513</c:v>
                </c:pt>
                <c:pt idx="1130">
                  <c:v>18.013677216545513</c:v>
                </c:pt>
                <c:pt idx="1131">
                  <c:v>18.013677216545513</c:v>
                </c:pt>
                <c:pt idx="1132">
                  <c:v>18.013677216545513</c:v>
                </c:pt>
                <c:pt idx="1133">
                  <c:v>18.013677216545513</c:v>
                </c:pt>
                <c:pt idx="1134">
                  <c:v>18.013677216545513</c:v>
                </c:pt>
                <c:pt idx="1135">
                  <c:v>18.013677216545513</c:v>
                </c:pt>
                <c:pt idx="1136">
                  <c:v>18.013677216545513</c:v>
                </c:pt>
                <c:pt idx="1137">
                  <c:v>18.013677216545513</c:v>
                </c:pt>
                <c:pt idx="1138">
                  <c:v>18.013677216545513</c:v>
                </c:pt>
                <c:pt idx="1139">
                  <c:v>18.013677216545513</c:v>
                </c:pt>
                <c:pt idx="1140">
                  <c:v>18.013677216545513</c:v>
                </c:pt>
                <c:pt idx="1141">
                  <c:v>18.013677216545513</c:v>
                </c:pt>
                <c:pt idx="1142">
                  <c:v>18.013677216545513</c:v>
                </c:pt>
                <c:pt idx="1143">
                  <c:v>18.013677216545513</c:v>
                </c:pt>
                <c:pt idx="1144">
                  <c:v>18.013677216545513</c:v>
                </c:pt>
                <c:pt idx="1145">
                  <c:v>18.013677216545513</c:v>
                </c:pt>
                <c:pt idx="1146">
                  <c:v>18.013677216545513</c:v>
                </c:pt>
                <c:pt idx="1147">
                  <c:v>18.013677216545513</c:v>
                </c:pt>
                <c:pt idx="1148">
                  <c:v>18.013677216545513</c:v>
                </c:pt>
                <c:pt idx="1149">
                  <c:v>18.013677216545513</c:v>
                </c:pt>
                <c:pt idx="1150">
                  <c:v>18.013677216545513</c:v>
                </c:pt>
                <c:pt idx="1151">
                  <c:v>18.013677216545513</c:v>
                </c:pt>
                <c:pt idx="1152">
                  <c:v>18.013677216545513</c:v>
                </c:pt>
                <c:pt idx="1153">
                  <c:v>18.013677216545513</c:v>
                </c:pt>
                <c:pt idx="1154">
                  <c:v>18.013677216545513</c:v>
                </c:pt>
                <c:pt idx="1155">
                  <c:v>18.013677216545513</c:v>
                </c:pt>
                <c:pt idx="1156">
                  <c:v>18.013677216545513</c:v>
                </c:pt>
                <c:pt idx="1157">
                  <c:v>18.013677216545513</c:v>
                </c:pt>
                <c:pt idx="1158">
                  <c:v>18.013677216545513</c:v>
                </c:pt>
                <c:pt idx="1159">
                  <c:v>18.013677216545513</c:v>
                </c:pt>
                <c:pt idx="1160">
                  <c:v>18.013677216545513</c:v>
                </c:pt>
                <c:pt idx="1161">
                  <c:v>18.013677216545513</c:v>
                </c:pt>
                <c:pt idx="1162">
                  <c:v>18.013677216545513</c:v>
                </c:pt>
                <c:pt idx="1163">
                  <c:v>18.013677216545513</c:v>
                </c:pt>
                <c:pt idx="1164">
                  <c:v>18.013677216545513</c:v>
                </c:pt>
                <c:pt idx="1165">
                  <c:v>18.013677216545513</c:v>
                </c:pt>
                <c:pt idx="1166">
                  <c:v>18.013677216545513</c:v>
                </c:pt>
                <c:pt idx="1167">
                  <c:v>18.013677216545513</c:v>
                </c:pt>
                <c:pt idx="1168">
                  <c:v>18.013677216545513</c:v>
                </c:pt>
                <c:pt idx="1169">
                  <c:v>18.013677216545513</c:v>
                </c:pt>
                <c:pt idx="1170">
                  <c:v>18.013677216545513</c:v>
                </c:pt>
                <c:pt idx="1171">
                  <c:v>18.013677216545513</c:v>
                </c:pt>
                <c:pt idx="1172">
                  <c:v>18.013677216545513</c:v>
                </c:pt>
                <c:pt idx="1173">
                  <c:v>18.013677216545513</c:v>
                </c:pt>
                <c:pt idx="1174">
                  <c:v>18.013677216545513</c:v>
                </c:pt>
                <c:pt idx="1175">
                  <c:v>18.013677216545513</c:v>
                </c:pt>
                <c:pt idx="1176">
                  <c:v>18.013677216545513</c:v>
                </c:pt>
                <c:pt idx="1177">
                  <c:v>18.013677216545513</c:v>
                </c:pt>
                <c:pt idx="1178">
                  <c:v>18.013677216545513</c:v>
                </c:pt>
                <c:pt idx="1179">
                  <c:v>18.013677216545513</c:v>
                </c:pt>
                <c:pt idx="1180">
                  <c:v>18.013677216545513</c:v>
                </c:pt>
                <c:pt idx="1181">
                  <c:v>18.013677216545513</c:v>
                </c:pt>
                <c:pt idx="1182">
                  <c:v>18.013677216545513</c:v>
                </c:pt>
                <c:pt idx="1183">
                  <c:v>18.013677216545513</c:v>
                </c:pt>
                <c:pt idx="1184">
                  <c:v>18.013677216545513</c:v>
                </c:pt>
                <c:pt idx="1185">
                  <c:v>18.013677216545513</c:v>
                </c:pt>
                <c:pt idx="1186">
                  <c:v>18.013677216545513</c:v>
                </c:pt>
                <c:pt idx="1187">
                  <c:v>18.013677216545513</c:v>
                </c:pt>
                <c:pt idx="1188">
                  <c:v>18.013677216545513</c:v>
                </c:pt>
                <c:pt idx="1189">
                  <c:v>18.013677216545513</c:v>
                </c:pt>
                <c:pt idx="1190">
                  <c:v>18.013677216545513</c:v>
                </c:pt>
                <c:pt idx="1191">
                  <c:v>18.013677216545513</c:v>
                </c:pt>
                <c:pt idx="1192">
                  <c:v>18.013677216545513</c:v>
                </c:pt>
                <c:pt idx="1193">
                  <c:v>18.013677216545513</c:v>
                </c:pt>
                <c:pt idx="1194">
                  <c:v>18.013677216545513</c:v>
                </c:pt>
                <c:pt idx="1195">
                  <c:v>18.013677216545513</c:v>
                </c:pt>
                <c:pt idx="1196">
                  <c:v>18.013677216545513</c:v>
                </c:pt>
                <c:pt idx="1197">
                  <c:v>18.013677216545513</c:v>
                </c:pt>
                <c:pt idx="1198">
                  <c:v>18.013677216545513</c:v>
                </c:pt>
                <c:pt idx="1199">
                  <c:v>18.013677216545513</c:v>
                </c:pt>
                <c:pt idx="1200">
                  <c:v>18.013677216545513</c:v>
                </c:pt>
                <c:pt idx="1201">
                  <c:v>18.013677216545513</c:v>
                </c:pt>
                <c:pt idx="1202">
                  <c:v>18.013677216545513</c:v>
                </c:pt>
                <c:pt idx="1203">
                  <c:v>18.013677216545513</c:v>
                </c:pt>
                <c:pt idx="1204">
                  <c:v>18.013677216545513</c:v>
                </c:pt>
                <c:pt idx="1205">
                  <c:v>18.013677216545513</c:v>
                </c:pt>
                <c:pt idx="1206">
                  <c:v>18.013677216545513</c:v>
                </c:pt>
                <c:pt idx="1207">
                  <c:v>18.013677216545513</c:v>
                </c:pt>
                <c:pt idx="1208">
                  <c:v>18.013677216545513</c:v>
                </c:pt>
                <c:pt idx="1209">
                  <c:v>18.013677216545513</c:v>
                </c:pt>
                <c:pt idx="1210">
                  <c:v>18.013677216545513</c:v>
                </c:pt>
                <c:pt idx="1211">
                  <c:v>18.013677216545513</c:v>
                </c:pt>
                <c:pt idx="1212">
                  <c:v>18.013677216545513</c:v>
                </c:pt>
                <c:pt idx="1213">
                  <c:v>18.013677216545513</c:v>
                </c:pt>
                <c:pt idx="1214">
                  <c:v>18.013677216545513</c:v>
                </c:pt>
                <c:pt idx="1215">
                  <c:v>18.013677216545513</c:v>
                </c:pt>
                <c:pt idx="1216">
                  <c:v>18.013677216545513</c:v>
                </c:pt>
                <c:pt idx="1217">
                  <c:v>18.013677216545513</c:v>
                </c:pt>
                <c:pt idx="1218">
                  <c:v>18.013677216545513</c:v>
                </c:pt>
                <c:pt idx="1219">
                  <c:v>18.013677216545513</c:v>
                </c:pt>
                <c:pt idx="1220">
                  <c:v>18.013677216545513</c:v>
                </c:pt>
                <c:pt idx="1221">
                  <c:v>18.013677216545513</c:v>
                </c:pt>
                <c:pt idx="1222">
                  <c:v>18.013677216545513</c:v>
                </c:pt>
                <c:pt idx="1223">
                  <c:v>18.013677216545513</c:v>
                </c:pt>
                <c:pt idx="1224">
                  <c:v>18.013677216545513</c:v>
                </c:pt>
                <c:pt idx="1225">
                  <c:v>18.013677216545513</c:v>
                </c:pt>
                <c:pt idx="1226">
                  <c:v>18.013677216545513</c:v>
                </c:pt>
                <c:pt idx="1227">
                  <c:v>18.013677216545513</c:v>
                </c:pt>
                <c:pt idx="1228">
                  <c:v>18.013677216545513</c:v>
                </c:pt>
                <c:pt idx="1229">
                  <c:v>18.013677216545513</c:v>
                </c:pt>
                <c:pt idx="1230">
                  <c:v>18.013677216545513</c:v>
                </c:pt>
                <c:pt idx="1231">
                  <c:v>18.013677216545513</c:v>
                </c:pt>
                <c:pt idx="1232">
                  <c:v>18.013677216545513</c:v>
                </c:pt>
                <c:pt idx="1233">
                  <c:v>18.013677216545513</c:v>
                </c:pt>
                <c:pt idx="1234">
                  <c:v>18.013677216545513</c:v>
                </c:pt>
                <c:pt idx="1235">
                  <c:v>18.013677216545513</c:v>
                </c:pt>
                <c:pt idx="1236">
                  <c:v>18.013677216545513</c:v>
                </c:pt>
                <c:pt idx="1237">
                  <c:v>18.013677216545513</c:v>
                </c:pt>
                <c:pt idx="1238">
                  <c:v>18.013677216545513</c:v>
                </c:pt>
                <c:pt idx="1239">
                  <c:v>18.013677216545513</c:v>
                </c:pt>
                <c:pt idx="1240">
                  <c:v>18.013677216545513</c:v>
                </c:pt>
                <c:pt idx="1241">
                  <c:v>18.013677216545513</c:v>
                </c:pt>
                <c:pt idx="1242">
                  <c:v>18.013677216545513</c:v>
                </c:pt>
                <c:pt idx="1243">
                  <c:v>18.013677216545513</c:v>
                </c:pt>
                <c:pt idx="1244">
                  <c:v>18.013677216545513</c:v>
                </c:pt>
                <c:pt idx="1245">
                  <c:v>18.013677216545513</c:v>
                </c:pt>
                <c:pt idx="1246">
                  <c:v>18.013677216545513</c:v>
                </c:pt>
                <c:pt idx="1247">
                  <c:v>18.013677216545513</c:v>
                </c:pt>
                <c:pt idx="1248">
                  <c:v>18.013677216545513</c:v>
                </c:pt>
                <c:pt idx="1249">
                  <c:v>18.013677216545513</c:v>
                </c:pt>
                <c:pt idx="1250">
                  <c:v>18.013677216545513</c:v>
                </c:pt>
                <c:pt idx="1251">
                  <c:v>18.013677216545513</c:v>
                </c:pt>
                <c:pt idx="1252">
                  <c:v>18.013677216545513</c:v>
                </c:pt>
                <c:pt idx="1253">
                  <c:v>18.013677216545513</c:v>
                </c:pt>
                <c:pt idx="1254">
                  <c:v>18.013677216545513</c:v>
                </c:pt>
                <c:pt idx="1255">
                  <c:v>18.013677216545513</c:v>
                </c:pt>
                <c:pt idx="1256">
                  <c:v>18.013677216545513</c:v>
                </c:pt>
                <c:pt idx="1257">
                  <c:v>18.013677216545513</c:v>
                </c:pt>
                <c:pt idx="1258">
                  <c:v>18.013677216545513</c:v>
                </c:pt>
                <c:pt idx="1259">
                  <c:v>18.013677216545513</c:v>
                </c:pt>
                <c:pt idx="1260">
                  <c:v>18.013677216545513</c:v>
                </c:pt>
                <c:pt idx="1261">
                  <c:v>18.013677216545513</c:v>
                </c:pt>
                <c:pt idx="1262">
                  <c:v>18.013677216545513</c:v>
                </c:pt>
                <c:pt idx="1263">
                  <c:v>18.013677216545513</c:v>
                </c:pt>
                <c:pt idx="1264">
                  <c:v>18.013677216545513</c:v>
                </c:pt>
                <c:pt idx="1265">
                  <c:v>18.013677216545513</c:v>
                </c:pt>
                <c:pt idx="1266">
                  <c:v>18.013677216545513</c:v>
                </c:pt>
                <c:pt idx="1267">
                  <c:v>18.013677216545513</c:v>
                </c:pt>
                <c:pt idx="1268">
                  <c:v>18.013677216545513</c:v>
                </c:pt>
                <c:pt idx="1269">
                  <c:v>18.013677216545513</c:v>
                </c:pt>
                <c:pt idx="1270">
                  <c:v>18.013677216545513</c:v>
                </c:pt>
                <c:pt idx="1271">
                  <c:v>18.013677216545513</c:v>
                </c:pt>
                <c:pt idx="1272">
                  <c:v>18.013677216545513</c:v>
                </c:pt>
                <c:pt idx="1273">
                  <c:v>18.013677216545513</c:v>
                </c:pt>
                <c:pt idx="1274">
                  <c:v>18.013677216545513</c:v>
                </c:pt>
                <c:pt idx="1275">
                  <c:v>18.013677216545513</c:v>
                </c:pt>
                <c:pt idx="1276">
                  <c:v>18.013677216545513</c:v>
                </c:pt>
                <c:pt idx="1277">
                  <c:v>18.013677216545513</c:v>
                </c:pt>
                <c:pt idx="1278">
                  <c:v>18.013677216545513</c:v>
                </c:pt>
                <c:pt idx="1279">
                  <c:v>18.013677216545513</c:v>
                </c:pt>
                <c:pt idx="1280">
                  <c:v>18.013677216545513</c:v>
                </c:pt>
                <c:pt idx="1281">
                  <c:v>18.013677216545513</c:v>
                </c:pt>
                <c:pt idx="1282">
                  <c:v>18.013677216545513</c:v>
                </c:pt>
                <c:pt idx="1283">
                  <c:v>18.013677216545513</c:v>
                </c:pt>
                <c:pt idx="1284">
                  <c:v>18.013677216545513</c:v>
                </c:pt>
                <c:pt idx="1285">
                  <c:v>18.013677216545513</c:v>
                </c:pt>
                <c:pt idx="1286">
                  <c:v>18.013677216545513</c:v>
                </c:pt>
                <c:pt idx="1287">
                  <c:v>18.013677216545513</c:v>
                </c:pt>
                <c:pt idx="1288">
                  <c:v>18.013677216545513</c:v>
                </c:pt>
                <c:pt idx="1289">
                  <c:v>18.013677216545513</c:v>
                </c:pt>
                <c:pt idx="1290">
                  <c:v>18.013677216545513</c:v>
                </c:pt>
                <c:pt idx="1291">
                  <c:v>18.013677216545513</c:v>
                </c:pt>
                <c:pt idx="1292">
                  <c:v>18.013677216545513</c:v>
                </c:pt>
                <c:pt idx="1293">
                  <c:v>18.013677216545513</c:v>
                </c:pt>
                <c:pt idx="1294">
                  <c:v>18.013677216545513</c:v>
                </c:pt>
                <c:pt idx="1295">
                  <c:v>18.013677216545513</c:v>
                </c:pt>
                <c:pt idx="1296">
                  <c:v>18.013677216545513</c:v>
                </c:pt>
                <c:pt idx="1297">
                  <c:v>18.013677216545513</c:v>
                </c:pt>
                <c:pt idx="1298">
                  <c:v>18.013677216545513</c:v>
                </c:pt>
                <c:pt idx="1299">
                  <c:v>18.013677216545513</c:v>
                </c:pt>
                <c:pt idx="1300">
                  <c:v>18.013677216545513</c:v>
                </c:pt>
                <c:pt idx="1301">
                  <c:v>18.013677216545513</c:v>
                </c:pt>
                <c:pt idx="1302">
                  <c:v>18.013677216545513</c:v>
                </c:pt>
                <c:pt idx="1303">
                  <c:v>18.013677216545513</c:v>
                </c:pt>
                <c:pt idx="1304">
                  <c:v>18.013677216545513</c:v>
                </c:pt>
                <c:pt idx="1305">
                  <c:v>18.013677216545513</c:v>
                </c:pt>
                <c:pt idx="1306">
                  <c:v>18.013677216545513</c:v>
                </c:pt>
                <c:pt idx="1307">
                  <c:v>18.013677216545513</c:v>
                </c:pt>
                <c:pt idx="1308">
                  <c:v>18.013677216545513</c:v>
                </c:pt>
                <c:pt idx="1309">
                  <c:v>18.013677216545513</c:v>
                </c:pt>
                <c:pt idx="1310">
                  <c:v>18.013677216545513</c:v>
                </c:pt>
                <c:pt idx="1311">
                  <c:v>18.013677216545513</c:v>
                </c:pt>
                <c:pt idx="1312">
                  <c:v>18.013677216545513</c:v>
                </c:pt>
                <c:pt idx="1313">
                  <c:v>18.013677216545513</c:v>
                </c:pt>
                <c:pt idx="1314">
                  <c:v>18.013677216545513</c:v>
                </c:pt>
                <c:pt idx="1315">
                  <c:v>18.013677216545513</c:v>
                </c:pt>
                <c:pt idx="1316">
                  <c:v>18.013677216545513</c:v>
                </c:pt>
                <c:pt idx="1317">
                  <c:v>18.013677216545513</c:v>
                </c:pt>
                <c:pt idx="1318">
                  <c:v>18.013677216545513</c:v>
                </c:pt>
                <c:pt idx="1319">
                  <c:v>18.013677216545513</c:v>
                </c:pt>
                <c:pt idx="1320">
                  <c:v>18.013677216545513</c:v>
                </c:pt>
                <c:pt idx="1321">
                  <c:v>18.013677216545513</c:v>
                </c:pt>
                <c:pt idx="1322">
                  <c:v>18.013677216545513</c:v>
                </c:pt>
                <c:pt idx="1323">
                  <c:v>18.013677216545513</c:v>
                </c:pt>
                <c:pt idx="1324">
                  <c:v>18.013677216545513</c:v>
                </c:pt>
                <c:pt idx="1325">
                  <c:v>18.013677216545513</c:v>
                </c:pt>
                <c:pt idx="1326">
                  <c:v>18.013677216545513</c:v>
                </c:pt>
                <c:pt idx="1327">
                  <c:v>18.013677216545513</c:v>
                </c:pt>
                <c:pt idx="1328">
                  <c:v>18.013677216545513</c:v>
                </c:pt>
                <c:pt idx="1329">
                  <c:v>18.013677216545513</c:v>
                </c:pt>
                <c:pt idx="1330">
                  <c:v>18.013677216545513</c:v>
                </c:pt>
                <c:pt idx="1331">
                  <c:v>18.013677216545513</c:v>
                </c:pt>
                <c:pt idx="1332">
                  <c:v>18.013677216545513</c:v>
                </c:pt>
                <c:pt idx="1333">
                  <c:v>18.013677216545513</c:v>
                </c:pt>
                <c:pt idx="1334">
                  <c:v>18.013677216545513</c:v>
                </c:pt>
                <c:pt idx="1335">
                  <c:v>18.013677216545513</c:v>
                </c:pt>
                <c:pt idx="1336">
                  <c:v>18.013677216545513</c:v>
                </c:pt>
                <c:pt idx="1337">
                  <c:v>18.013677216545513</c:v>
                </c:pt>
                <c:pt idx="1338">
                  <c:v>18.013677216545513</c:v>
                </c:pt>
                <c:pt idx="1339">
                  <c:v>18.013677216545513</c:v>
                </c:pt>
                <c:pt idx="1340">
                  <c:v>18.013677216545513</c:v>
                </c:pt>
                <c:pt idx="1341">
                  <c:v>18.013677216545513</c:v>
                </c:pt>
                <c:pt idx="1342">
                  <c:v>18.013677216545513</c:v>
                </c:pt>
                <c:pt idx="1343">
                  <c:v>18.013677216545513</c:v>
                </c:pt>
                <c:pt idx="1344">
                  <c:v>18.013677216545513</c:v>
                </c:pt>
                <c:pt idx="1345">
                  <c:v>18.013677216545513</c:v>
                </c:pt>
                <c:pt idx="1346">
                  <c:v>18.013677216545513</c:v>
                </c:pt>
                <c:pt idx="1347">
                  <c:v>18.013677216545513</c:v>
                </c:pt>
                <c:pt idx="1348">
                  <c:v>18.013677216545513</c:v>
                </c:pt>
                <c:pt idx="1349">
                  <c:v>18.013677216545513</c:v>
                </c:pt>
                <c:pt idx="1350">
                  <c:v>18.013677216545513</c:v>
                </c:pt>
                <c:pt idx="1351">
                  <c:v>18.013677216545513</c:v>
                </c:pt>
                <c:pt idx="1352">
                  <c:v>18.013677216545513</c:v>
                </c:pt>
                <c:pt idx="1353">
                  <c:v>18.013677216545513</c:v>
                </c:pt>
                <c:pt idx="1354">
                  <c:v>18.013677216545513</c:v>
                </c:pt>
                <c:pt idx="1355">
                  <c:v>18.013677216545513</c:v>
                </c:pt>
                <c:pt idx="1356">
                  <c:v>18.013677216545513</c:v>
                </c:pt>
                <c:pt idx="1357">
                  <c:v>18.013677216545513</c:v>
                </c:pt>
                <c:pt idx="1358">
                  <c:v>18.013677216545513</c:v>
                </c:pt>
                <c:pt idx="1359">
                  <c:v>18.013677216545513</c:v>
                </c:pt>
                <c:pt idx="1360">
                  <c:v>18.013677216545513</c:v>
                </c:pt>
                <c:pt idx="1361">
                  <c:v>18.013677216545513</c:v>
                </c:pt>
                <c:pt idx="1362">
                  <c:v>18.013677216545513</c:v>
                </c:pt>
                <c:pt idx="1363">
                  <c:v>18.013677216545513</c:v>
                </c:pt>
                <c:pt idx="1364">
                  <c:v>18.013677216545513</c:v>
                </c:pt>
                <c:pt idx="1365">
                  <c:v>18.013677216545513</c:v>
                </c:pt>
                <c:pt idx="1366">
                  <c:v>18.013677216545513</c:v>
                </c:pt>
                <c:pt idx="1367">
                  <c:v>18.013677216545513</c:v>
                </c:pt>
                <c:pt idx="1368">
                  <c:v>18.013677216545513</c:v>
                </c:pt>
                <c:pt idx="1369">
                  <c:v>18.013677216545513</c:v>
                </c:pt>
                <c:pt idx="1370">
                  <c:v>18.013677216545513</c:v>
                </c:pt>
                <c:pt idx="1371">
                  <c:v>18.013677216545513</c:v>
                </c:pt>
                <c:pt idx="1372">
                  <c:v>18.013677216545513</c:v>
                </c:pt>
                <c:pt idx="1373">
                  <c:v>18.013677216545513</c:v>
                </c:pt>
                <c:pt idx="1374">
                  <c:v>18.013677216545513</c:v>
                </c:pt>
                <c:pt idx="1375">
                  <c:v>18.013677216545513</c:v>
                </c:pt>
                <c:pt idx="1376">
                  <c:v>18.013677216545513</c:v>
                </c:pt>
                <c:pt idx="1377">
                  <c:v>18.013677216545513</c:v>
                </c:pt>
                <c:pt idx="1378">
                  <c:v>18.013677216545513</c:v>
                </c:pt>
                <c:pt idx="1379">
                  <c:v>18.013677216545513</c:v>
                </c:pt>
                <c:pt idx="1380">
                  <c:v>18.013677216545513</c:v>
                </c:pt>
                <c:pt idx="1381">
                  <c:v>18.013677216545513</c:v>
                </c:pt>
                <c:pt idx="1382">
                  <c:v>18.013677216545513</c:v>
                </c:pt>
                <c:pt idx="1383">
                  <c:v>18.013677216545513</c:v>
                </c:pt>
                <c:pt idx="1384">
                  <c:v>18.013677216545513</c:v>
                </c:pt>
                <c:pt idx="1385">
                  <c:v>18.013677216545513</c:v>
                </c:pt>
                <c:pt idx="1386">
                  <c:v>18.013677216545513</c:v>
                </c:pt>
                <c:pt idx="1387">
                  <c:v>18.013677216545513</c:v>
                </c:pt>
                <c:pt idx="1388">
                  <c:v>18.013677216545513</c:v>
                </c:pt>
                <c:pt idx="1389">
                  <c:v>18.013677216545513</c:v>
                </c:pt>
                <c:pt idx="1390">
                  <c:v>18.013677216545513</c:v>
                </c:pt>
                <c:pt idx="1391">
                  <c:v>18.013677216545513</c:v>
                </c:pt>
                <c:pt idx="1392">
                  <c:v>18.013677216545513</c:v>
                </c:pt>
                <c:pt idx="1393">
                  <c:v>18.013677216545513</c:v>
                </c:pt>
                <c:pt idx="1394">
                  <c:v>18.013677216545513</c:v>
                </c:pt>
                <c:pt idx="1395">
                  <c:v>18.013677216545513</c:v>
                </c:pt>
                <c:pt idx="1396">
                  <c:v>18.013677216545513</c:v>
                </c:pt>
                <c:pt idx="1397">
                  <c:v>18.013677216545513</c:v>
                </c:pt>
                <c:pt idx="1398">
                  <c:v>18.013677216545513</c:v>
                </c:pt>
                <c:pt idx="1399">
                  <c:v>18.013677216545513</c:v>
                </c:pt>
                <c:pt idx="1400">
                  <c:v>18.013677216545513</c:v>
                </c:pt>
                <c:pt idx="1401">
                  <c:v>18.013677216545513</c:v>
                </c:pt>
                <c:pt idx="1402">
                  <c:v>18.013677216545513</c:v>
                </c:pt>
                <c:pt idx="1403">
                  <c:v>18.013677216545513</c:v>
                </c:pt>
                <c:pt idx="1404">
                  <c:v>18.013677216545513</c:v>
                </c:pt>
                <c:pt idx="1405">
                  <c:v>18.013677216545513</c:v>
                </c:pt>
                <c:pt idx="1406">
                  <c:v>18.013677216545513</c:v>
                </c:pt>
                <c:pt idx="1407">
                  <c:v>18.013677216545513</c:v>
                </c:pt>
                <c:pt idx="1408">
                  <c:v>18.013677216545513</c:v>
                </c:pt>
                <c:pt idx="1409">
                  <c:v>18.013677216545513</c:v>
                </c:pt>
                <c:pt idx="1410">
                  <c:v>18.013677216545513</c:v>
                </c:pt>
                <c:pt idx="1411">
                  <c:v>18.013677216545513</c:v>
                </c:pt>
                <c:pt idx="1412">
                  <c:v>18.013677216545513</c:v>
                </c:pt>
                <c:pt idx="1413">
                  <c:v>18.013677216545513</c:v>
                </c:pt>
                <c:pt idx="1414">
                  <c:v>18.013677216545513</c:v>
                </c:pt>
                <c:pt idx="1415">
                  <c:v>18.013677216545513</c:v>
                </c:pt>
                <c:pt idx="1416">
                  <c:v>18.013677216545513</c:v>
                </c:pt>
                <c:pt idx="1417">
                  <c:v>18.013677216545513</c:v>
                </c:pt>
                <c:pt idx="1418">
                  <c:v>18.013677216545513</c:v>
                </c:pt>
                <c:pt idx="1419">
                  <c:v>18.013677216545513</c:v>
                </c:pt>
                <c:pt idx="1420">
                  <c:v>18.013677216545513</c:v>
                </c:pt>
                <c:pt idx="1421">
                  <c:v>18.013677216545513</c:v>
                </c:pt>
                <c:pt idx="1422">
                  <c:v>18.013677216545513</c:v>
                </c:pt>
                <c:pt idx="1423">
                  <c:v>18.013677216545513</c:v>
                </c:pt>
                <c:pt idx="1424">
                  <c:v>18.013677216545513</c:v>
                </c:pt>
                <c:pt idx="1425">
                  <c:v>18.013677216545513</c:v>
                </c:pt>
                <c:pt idx="1426">
                  <c:v>18.013677216545513</c:v>
                </c:pt>
                <c:pt idx="1427">
                  <c:v>18.013677216545513</c:v>
                </c:pt>
                <c:pt idx="1428">
                  <c:v>18.013677216545513</c:v>
                </c:pt>
                <c:pt idx="1429">
                  <c:v>18.013677216545513</c:v>
                </c:pt>
                <c:pt idx="1430">
                  <c:v>18.013677216545513</c:v>
                </c:pt>
                <c:pt idx="1431">
                  <c:v>18.013677216545513</c:v>
                </c:pt>
                <c:pt idx="1432">
                  <c:v>18.013677216545513</c:v>
                </c:pt>
                <c:pt idx="1433">
                  <c:v>18.013677216545513</c:v>
                </c:pt>
                <c:pt idx="1434">
                  <c:v>18.013677216545513</c:v>
                </c:pt>
                <c:pt idx="1435">
                  <c:v>18.013677216545513</c:v>
                </c:pt>
                <c:pt idx="1436">
                  <c:v>18.013677216545513</c:v>
                </c:pt>
                <c:pt idx="1437">
                  <c:v>18.013677216545513</c:v>
                </c:pt>
                <c:pt idx="1438">
                  <c:v>18.013677216545513</c:v>
                </c:pt>
                <c:pt idx="1439">
                  <c:v>18.013677216545513</c:v>
                </c:pt>
                <c:pt idx="1440">
                  <c:v>18.013677216545513</c:v>
                </c:pt>
                <c:pt idx="1441">
                  <c:v>18.013677216545513</c:v>
                </c:pt>
                <c:pt idx="1442">
                  <c:v>18.013677216545513</c:v>
                </c:pt>
                <c:pt idx="1443">
                  <c:v>18.013677216545513</c:v>
                </c:pt>
                <c:pt idx="1444">
                  <c:v>18.013677216545513</c:v>
                </c:pt>
                <c:pt idx="1445">
                  <c:v>18.013677216545513</c:v>
                </c:pt>
                <c:pt idx="1446">
                  <c:v>18.013677216545513</c:v>
                </c:pt>
                <c:pt idx="1447">
                  <c:v>18.013677216545513</c:v>
                </c:pt>
                <c:pt idx="1448">
                  <c:v>18.013677216545513</c:v>
                </c:pt>
                <c:pt idx="1449">
                  <c:v>18.013677216545513</c:v>
                </c:pt>
                <c:pt idx="1450">
                  <c:v>18.013677216545513</c:v>
                </c:pt>
                <c:pt idx="1451">
                  <c:v>18.013677216545513</c:v>
                </c:pt>
                <c:pt idx="1452">
                  <c:v>18.013677216545513</c:v>
                </c:pt>
                <c:pt idx="1453">
                  <c:v>18.013677216545513</c:v>
                </c:pt>
                <c:pt idx="1454">
                  <c:v>18.013677216545513</c:v>
                </c:pt>
                <c:pt idx="1455">
                  <c:v>18.013677216545513</c:v>
                </c:pt>
                <c:pt idx="1456">
                  <c:v>18.013677216545513</c:v>
                </c:pt>
                <c:pt idx="1457">
                  <c:v>18.013677216545513</c:v>
                </c:pt>
                <c:pt idx="1458">
                  <c:v>18.013677216545513</c:v>
                </c:pt>
                <c:pt idx="1459">
                  <c:v>18.013677216545513</c:v>
                </c:pt>
                <c:pt idx="1460">
                  <c:v>18.013677216545513</c:v>
                </c:pt>
                <c:pt idx="1461">
                  <c:v>18.013677216545513</c:v>
                </c:pt>
                <c:pt idx="1462">
                  <c:v>18.013677216545513</c:v>
                </c:pt>
                <c:pt idx="1463">
                  <c:v>18.013677216545513</c:v>
                </c:pt>
                <c:pt idx="1464">
                  <c:v>18.013677216545513</c:v>
                </c:pt>
                <c:pt idx="1465">
                  <c:v>18.013677216545513</c:v>
                </c:pt>
                <c:pt idx="1466">
                  <c:v>18.013677216545513</c:v>
                </c:pt>
                <c:pt idx="1467">
                  <c:v>18.013677216545513</c:v>
                </c:pt>
                <c:pt idx="1468">
                  <c:v>18.013677216545513</c:v>
                </c:pt>
                <c:pt idx="1469">
                  <c:v>18.013677216545513</c:v>
                </c:pt>
                <c:pt idx="1470">
                  <c:v>18.013677216545513</c:v>
                </c:pt>
                <c:pt idx="1471">
                  <c:v>18.013677216545513</c:v>
                </c:pt>
                <c:pt idx="1472">
                  <c:v>18.013677216545513</c:v>
                </c:pt>
                <c:pt idx="1473">
                  <c:v>18.013677216545513</c:v>
                </c:pt>
                <c:pt idx="1474">
                  <c:v>18.013677216545513</c:v>
                </c:pt>
                <c:pt idx="1475">
                  <c:v>18.013677216545513</c:v>
                </c:pt>
                <c:pt idx="1476">
                  <c:v>18.013677216545513</c:v>
                </c:pt>
                <c:pt idx="1477">
                  <c:v>18.013677216545513</c:v>
                </c:pt>
                <c:pt idx="1478">
                  <c:v>18.013677216545513</c:v>
                </c:pt>
                <c:pt idx="1479">
                  <c:v>18.013677216545513</c:v>
                </c:pt>
                <c:pt idx="1480">
                  <c:v>18.013677216545513</c:v>
                </c:pt>
                <c:pt idx="1481">
                  <c:v>18.013677216545513</c:v>
                </c:pt>
                <c:pt idx="1482">
                  <c:v>18.013677216545513</c:v>
                </c:pt>
                <c:pt idx="1483">
                  <c:v>18.013677216545513</c:v>
                </c:pt>
                <c:pt idx="1484">
                  <c:v>18.013677216545513</c:v>
                </c:pt>
                <c:pt idx="1485">
                  <c:v>18.013677216545513</c:v>
                </c:pt>
                <c:pt idx="1486">
                  <c:v>18.013677216545513</c:v>
                </c:pt>
                <c:pt idx="1487">
                  <c:v>18.013677216545513</c:v>
                </c:pt>
                <c:pt idx="1488">
                  <c:v>18.013677216545513</c:v>
                </c:pt>
                <c:pt idx="1489">
                  <c:v>18.013677216545513</c:v>
                </c:pt>
                <c:pt idx="1490">
                  <c:v>18.013677216545513</c:v>
                </c:pt>
                <c:pt idx="1491">
                  <c:v>18.013677216545513</c:v>
                </c:pt>
                <c:pt idx="1492">
                  <c:v>18.013677216545513</c:v>
                </c:pt>
                <c:pt idx="1493">
                  <c:v>18.013677216545513</c:v>
                </c:pt>
                <c:pt idx="1494">
                  <c:v>18.013677216545513</c:v>
                </c:pt>
                <c:pt idx="1495">
                  <c:v>18.013677216545513</c:v>
                </c:pt>
                <c:pt idx="1496">
                  <c:v>18.013677216545513</c:v>
                </c:pt>
                <c:pt idx="1497">
                  <c:v>18.013677216545513</c:v>
                </c:pt>
                <c:pt idx="1498">
                  <c:v>18.013677216545513</c:v>
                </c:pt>
                <c:pt idx="1499">
                  <c:v>18.013677216545513</c:v>
                </c:pt>
                <c:pt idx="1500">
                  <c:v>18.013677216545513</c:v>
                </c:pt>
                <c:pt idx="1501">
                  <c:v>18.013677216545513</c:v>
                </c:pt>
                <c:pt idx="1502">
                  <c:v>18.013677216545513</c:v>
                </c:pt>
                <c:pt idx="1503">
                  <c:v>18.013677216545513</c:v>
                </c:pt>
                <c:pt idx="1504">
                  <c:v>18.013677216545513</c:v>
                </c:pt>
                <c:pt idx="1505">
                  <c:v>18.013677216545513</c:v>
                </c:pt>
                <c:pt idx="1506">
                  <c:v>18.013677216545513</c:v>
                </c:pt>
                <c:pt idx="1507">
                  <c:v>18.013677216545513</c:v>
                </c:pt>
                <c:pt idx="1508">
                  <c:v>18.013677216545513</c:v>
                </c:pt>
                <c:pt idx="1509">
                  <c:v>18.013677216545513</c:v>
                </c:pt>
                <c:pt idx="1510">
                  <c:v>18.013677216545513</c:v>
                </c:pt>
                <c:pt idx="1511">
                  <c:v>18.013677216545513</c:v>
                </c:pt>
                <c:pt idx="1512">
                  <c:v>18.013677216545513</c:v>
                </c:pt>
                <c:pt idx="1513">
                  <c:v>18.013677216545513</c:v>
                </c:pt>
                <c:pt idx="1514">
                  <c:v>18.013677216545513</c:v>
                </c:pt>
                <c:pt idx="1515">
                  <c:v>18.013677216545513</c:v>
                </c:pt>
                <c:pt idx="1516">
                  <c:v>18.013677216545513</c:v>
                </c:pt>
                <c:pt idx="1517">
                  <c:v>18.013677216545513</c:v>
                </c:pt>
                <c:pt idx="1518">
                  <c:v>18.013677216545513</c:v>
                </c:pt>
                <c:pt idx="1519">
                  <c:v>18.013677216545513</c:v>
                </c:pt>
                <c:pt idx="1520">
                  <c:v>18.013677216545513</c:v>
                </c:pt>
                <c:pt idx="1521">
                  <c:v>18.013677216545513</c:v>
                </c:pt>
                <c:pt idx="1522">
                  <c:v>18.013677216545513</c:v>
                </c:pt>
                <c:pt idx="1523">
                  <c:v>18.013677216545513</c:v>
                </c:pt>
                <c:pt idx="1524">
                  <c:v>18.013677216545513</c:v>
                </c:pt>
                <c:pt idx="1525">
                  <c:v>18.013677216545513</c:v>
                </c:pt>
                <c:pt idx="1526">
                  <c:v>18.013677216545513</c:v>
                </c:pt>
                <c:pt idx="1527">
                  <c:v>18.013677216545513</c:v>
                </c:pt>
                <c:pt idx="1528">
                  <c:v>18.013677216545513</c:v>
                </c:pt>
                <c:pt idx="1529">
                  <c:v>18.013677216545513</c:v>
                </c:pt>
                <c:pt idx="1530">
                  <c:v>18.013677216545513</c:v>
                </c:pt>
                <c:pt idx="1531">
                  <c:v>18.013677216545513</c:v>
                </c:pt>
                <c:pt idx="1532">
                  <c:v>18.013677216545513</c:v>
                </c:pt>
                <c:pt idx="1533">
                  <c:v>18.013677216545513</c:v>
                </c:pt>
                <c:pt idx="1534">
                  <c:v>18.013677216545513</c:v>
                </c:pt>
                <c:pt idx="1535">
                  <c:v>18.013677216545513</c:v>
                </c:pt>
                <c:pt idx="1536">
                  <c:v>18.013677216545513</c:v>
                </c:pt>
                <c:pt idx="1537">
                  <c:v>18.013677216545513</c:v>
                </c:pt>
                <c:pt idx="1538">
                  <c:v>18.013677216545513</c:v>
                </c:pt>
                <c:pt idx="1539">
                  <c:v>18.013677216545513</c:v>
                </c:pt>
                <c:pt idx="1540">
                  <c:v>18.013677216545513</c:v>
                </c:pt>
                <c:pt idx="1541">
                  <c:v>18.013677216545513</c:v>
                </c:pt>
                <c:pt idx="1542">
                  <c:v>18.013677216545513</c:v>
                </c:pt>
                <c:pt idx="1543">
                  <c:v>18.013677216545513</c:v>
                </c:pt>
                <c:pt idx="1544">
                  <c:v>18.013677216545513</c:v>
                </c:pt>
                <c:pt idx="1545">
                  <c:v>18.013677216545513</c:v>
                </c:pt>
                <c:pt idx="1546">
                  <c:v>18.013677216545513</c:v>
                </c:pt>
                <c:pt idx="1547">
                  <c:v>18.013677216545513</c:v>
                </c:pt>
                <c:pt idx="1548">
                  <c:v>18.013677216545513</c:v>
                </c:pt>
                <c:pt idx="1549">
                  <c:v>18.013677216545513</c:v>
                </c:pt>
                <c:pt idx="1550">
                  <c:v>18.013677216545513</c:v>
                </c:pt>
                <c:pt idx="1551">
                  <c:v>18.013677216545513</c:v>
                </c:pt>
                <c:pt idx="1552">
                  <c:v>18.013677216545513</c:v>
                </c:pt>
                <c:pt idx="1553">
                  <c:v>18.013677216545513</c:v>
                </c:pt>
                <c:pt idx="1554">
                  <c:v>18.013677216545513</c:v>
                </c:pt>
                <c:pt idx="1555">
                  <c:v>18.013677216545513</c:v>
                </c:pt>
                <c:pt idx="1556">
                  <c:v>18.013677216545513</c:v>
                </c:pt>
                <c:pt idx="1557">
                  <c:v>18.013677216545513</c:v>
                </c:pt>
                <c:pt idx="1558">
                  <c:v>18.013677216545513</c:v>
                </c:pt>
                <c:pt idx="1559">
                  <c:v>18.013677216545513</c:v>
                </c:pt>
                <c:pt idx="1560">
                  <c:v>18.013677216545513</c:v>
                </c:pt>
                <c:pt idx="1561">
                  <c:v>18.013677216545513</c:v>
                </c:pt>
                <c:pt idx="1562">
                  <c:v>18.013677216545513</c:v>
                </c:pt>
                <c:pt idx="1563">
                  <c:v>18.013677216545513</c:v>
                </c:pt>
                <c:pt idx="1564">
                  <c:v>18.013677216545513</c:v>
                </c:pt>
                <c:pt idx="1565">
                  <c:v>18.013677216545513</c:v>
                </c:pt>
                <c:pt idx="1566">
                  <c:v>18.013677216545513</c:v>
                </c:pt>
                <c:pt idx="1567">
                  <c:v>18.013677216545513</c:v>
                </c:pt>
                <c:pt idx="1568">
                  <c:v>18.013677216545513</c:v>
                </c:pt>
                <c:pt idx="1569">
                  <c:v>18.013677216545513</c:v>
                </c:pt>
                <c:pt idx="1570">
                  <c:v>18.013677216545513</c:v>
                </c:pt>
                <c:pt idx="1571">
                  <c:v>18.013677216545513</c:v>
                </c:pt>
                <c:pt idx="1572">
                  <c:v>18.013677216545513</c:v>
                </c:pt>
                <c:pt idx="1573">
                  <c:v>18.013677216545513</c:v>
                </c:pt>
                <c:pt idx="1574">
                  <c:v>18.013677216545513</c:v>
                </c:pt>
                <c:pt idx="1575">
                  <c:v>18.013677216545513</c:v>
                </c:pt>
                <c:pt idx="1576">
                  <c:v>18.013677216545513</c:v>
                </c:pt>
                <c:pt idx="1577">
                  <c:v>18.013677216545513</c:v>
                </c:pt>
                <c:pt idx="1578">
                  <c:v>18.013677216545513</c:v>
                </c:pt>
                <c:pt idx="1579">
                  <c:v>18.013677216545513</c:v>
                </c:pt>
                <c:pt idx="1580">
                  <c:v>18.013677216545513</c:v>
                </c:pt>
                <c:pt idx="1581">
                  <c:v>18.013677216545513</c:v>
                </c:pt>
                <c:pt idx="1582">
                  <c:v>18.013677216545513</c:v>
                </c:pt>
                <c:pt idx="1583">
                  <c:v>18.013677216545513</c:v>
                </c:pt>
                <c:pt idx="1584">
                  <c:v>18.013677216545513</c:v>
                </c:pt>
                <c:pt idx="1585">
                  <c:v>18.013677216545513</c:v>
                </c:pt>
                <c:pt idx="1586">
                  <c:v>18.013677216545513</c:v>
                </c:pt>
                <c:pt idx="1587">
                  <c:v>18.013677216545513</c:v>
                </c:pt>
                <c:pt idx="1588">
                  <c:v>18.013677216545513</c:v>
                </c:pt>
                <c:pt idx="1589">
                  <c:v>18.013677216545513</c:v>
                </c:pt>
                <c:pt idx="1590">
                  <c:v>18.013677216545513</c:v>
                </c:pt>
                <c:pt idx="1591">
                  <c:v>18.013677216545513</c:v>
                </c:pt>
                <c:pt idx="1592">
                  <c:v>18.013677216545513</c:v>
                </c:pt>
                <c:pt idx="1593">
                  <c:v>18.013677216545513</c:v>
                </c:pt>
                <c:pt idx="1594">
                  <c:v>18.013677216545513</c:v>
                </c:pt>
                <c:pt idx="1595">
                  <c:v>18.013677216545513</c:v>
                </c:pt>
                <c:pt idx="1596">
                  <c:v>18.013677216545513</c:v>
                </c:pt>
                <c:pt idx="1597">
                  <c:v>18.013677216545513</c:v>
                </c:pt>
                <c:pt idx="1598">
                  <c:v>18.013677216545513</c:v>
                </c:pt>
                <c:pt idx="1599">
                  <c:v>18.013677216545513</c:v>
                </c:pt>
                <c:pt idx="1600">
                  <c:v>18.013677216545513</c:v>
                </c:pt>
                <c:pt idx="1601">
                  <c:v>18.013677216545513</c:v>
                </c:pt>
                <c:pt idx="1602">
                  <c:v>18.013677216545513</c:v>
                </c:pt>
                <c:pt idx="1603">
                  <c:v>18.013677216545513</c:v>
                </c:pt>
                <c:pt idx="1604">
                  <c:v>18.013677216545513</c:v>
                </c:pt>
                <c:pt idx="1605">
                  <c:v>18.013677216545513</c:v>
                </c:pt>
                <c:pt idx="1606">
                  <c:v>18.013677216545513</c:v>
                </c:pt>
                <c:pt idx="1607">
                  <c:v>18.013677216545513</c:v>
                </c:pt>
                <c:pt idx="1608">
                  <c:v>18.013677216545513</c:v>
                </c:pt>
                <c:pt idx="1609">
                  <c:v>18.013677216545513</c:v>
                </c:pt>
                <c:pt idx="1610">
                  <c:v>18.013677216545513</c:v>
                </c:pt>
                <c:pt idx="1611">
                  <c:v>18.013677216545513</c:v>
                </c:pt>
                <c:pt idx="1612">
                  <c:v>18.013677216545513</c:v>
                </c:pt>
                <c:pt idx="1613">
                  <c:v>18.013677216545513</c:v>
                </c:pt>
                <c:pt idx="1614">
                  <c:v>18.013677216545513</c:v>
                </c:pt>
                <c:pt idx="1615">
                  <c:v>18.013677216545513</c:v>
                </c:pt>
                <c:pt idx="1616">
                  <c:v>18.013677216545513</c:v>
                </c:pt>
                <c:pt idx="1617">
                  <c:v>18.013677216545513</c:v>
                </c:pt>
                <c:pt idx="1618">
                  <c:v>18.013677216545513</c:v>
                </c:pt>
                <c:pt idx="1619">
                  <c:v>18.013677216545513</c:v>
                </c:pt>
                <c:pt idx="1620">
                  <c:v>18.013677216545513</c:v>
                </c:pt>
                <c:pt idx="1621">
                  <c:v>18.013677216545513</c:v>
                </c:pt>
                <c:pt idx="1622">
                  <c:v>18.013677216545513</c:v>
                </c:pt>
                <c:pt idx="1623">
                  <c:v>18.013677216545513</c:v>
                </c:pt>
                <c:pt idx="1624">
                  <c:v>18.013677216545513</c:v>
                </c:pt>
                <c:pt idx="1625">
                  <c:v>18.013677216545513</c:v>
                </c:pt>
                <c:pt idx="1626">
                  <c:v>18.013677216545513</c:v>
                </c:pt>
                <c:pt idx="1627">
                  <c:v>18.013677216545513</c:v>
                </c:pt>
                <c:pt idx="1628">
                  <c:v>18.013677216545513</c:v>
                </c:pt>
                <c:pt idx="1629">
                  <c:v>18.013677216545513</c:v>
                </c:pt>
                <c:pt idx="1630">
                  <c:v>18.013677216545513</c:v>
                </c:pt>
                <c:pt idx="1631">
                  <c:v>18.013677216545513</c:v>
                </c:pt>
                <c:pt idx="1632">
                  <c:v>18.013677216545513</c:v>
                </c:pt>
                <c:pt idx="1633">
                  <c:v>18.013677216545513</c:v>
                </c:pt>
                <c:pt idx="1634">
                  <c:v>18.013677216545513</c:v>
                </c:pt>
                <c:pt idx="1635">
                  <c:v>18.013677216545513</c:v>
                </c:pt>
                <c:pt idx="1636">
                  <c:v>18.013677216545513</c:v>
                </c:pt>
                <c:pt idx="1637">
                  <c:v>18.013677216545513</c:v>
                </c:pt>
                <c:pt idx="1638">
                  <c:v>18.013677216545513</c:v>
                </c:pt>
                <c:pt idx="1639">
                  <c:v>18.013677216545513</c:v>
                </c:pt>
                <c:pt idx="1640">
                  <c:v>18.013677216545513</c:v>
                </c:pt>
                <c:pt idx="1641">
                  <c:v>18.013677216545513</c:v>
                </c:pt>
                <c:pt idx="1642">
                  <c:v>18.013677216545513</c:v>
                </c:pt>
                <c:pt idx="1643">
                  <c:v>18.013677216545513</c:v>
                </c:pt>
                <c:pt idx="1644">
                  <c:v>18.013677216545513</c:v>
                </c:pt>
                <c:pt idx="1645">
                  <c:v>18.013677216545513</c:v>
                </c:pt>
                <c:pt idx="1646">
                  <c:v>18.013677216545513</c:v>
                </c:pt>
                <c:pt idx="1647">
                  <c:v>18.013677216545513</c:v>
                </c:pt>
                <c:pt idx="1648">
                  <c:v>18.013677216545513</c:v>
                </c:pt>
                <c:pt idx="1649">
                  <c:v>18.013677216545513</c:v>
                </c:pt>
                <c:pt idx="1650">
                  <c:v>18.013677216545513</c:v>
                </c:pt>
                <c:pt idx="1651">
                  <c:v>18.013677216545513</c:v>
                </c:pt>
                <c:pt idx="1652">
                  <c:v>18.013677216545513</c:v>
                </c:pt>
                <c:pt idx="1653">
                  <c:v>18.013677216545513</c:v>
                </c:pt>
                <c:pt idx="1654">
                  <c:v>18.013677216545513</c:v>
                </c:pt>
                <c:pt idx="1655">
                  <c:v>18.013677216545513</c:v>
                </c:pt>
                <c:pt idx="1656">
                  <c:v>18.013677216545513</c:v>
                </c:pt>
                <c:pt idx="1657">
                  <c:v>18.013677216545513</c:v>
                </c:pt>
                <c:pt idx="1658">
                  <c:v>18.013677216545513</c:v>
                </c:pt>
                <c:pt idx="1659">
                  <c:v>18.013677216545513</c:v>
                </c:pt>
                <c:pt idx="1660">
                  <c:v>18.013677216545513</c:v>
                </c:pt>
                <c:pt idx="1661">
                  <c:v>18.013677216545513</c:v>
                </c:pt>
                <c:pt idx="1662">
                  <c:v>18.013677216545513</c:v>
                </c:pt>
                <c:pt idx="1663">
                  <c:v>18.013677216545513</c:v>
                </c:pt>
                <c:pt idx="1664">
                  <c:v>18.013677216545513</c:v>
                </c:pt>
                <c:pt idx="1665">
                  <c:v>18.013677216545513</c:v>
                </c:pt>
                <c:pt idx="1666">
                  <c:v>18.013677216545513</c:v>
                </c:pt>
                <c:pt idx="1667">
                  <c:v>18.013677216545513</c:v>
                </c:pt>
                <c:pt idx="1668">
                  <c:v>18.013677216545513</c:v>
                </c:pt>
                <c:pt idx="1669">
                  <c:v>18.013677216545513</c:v>
                </c:pt>
                <c:pt idx="1670">
                  <c:v>18.013677216545513</c:v>
                </c:pt>
                <c:pt idx="1671">
                  <c:v>18.013677216545513</c:v>
                </c:pt>
                <c:pt idx="1672">
                  <c:v>18.013677216545513</c:v>
                </c:pt>
                <c:pt idx="1673">
                  <c:v>18.013677216545513</c:v>
                </c:pt>
                <c:pt idx="1674">
                  <c:v>18.013677216545513</c:v>
                </c:pt>
                <c:pt idx="1675">
                  <c:v>18.013677216545513</c:v>
                </c:pt>
                <c:pt idx="1676">
                  <c:v>18.013677216545513</c:v>
                </c:pt>
                <c:pt idx="1677">
                  <c:v>18.013677216545513</c:v>
                </c:pt>
                <c:pt idx="1678">
                  <c:v>18.013677216545513</c:v>
                </c:pt>
                <c:pt idx="1679">
                  <c:v>18.013677216545513</c:v>
                </c:pt>
                <c:pt idx="1680">
                  <c:v>18.013677216545513</c:v>
                </c:pt>
                <c:pt idx="1681">
                  <c:v>18.013677216545513</c:v>
                </c:pt>
                <c:pt idx="1682">
                  <c:v>18.013677216545513</c:v>
                </c:pt>
                <c:pt idx="1683">
                  <c:v>18.013677216545513</c:v>
                </c:pt>
                <c:pt idx="1684">
                  <c:v>18.013677216545513</c:v>
                </c:pt>
                <c:pt idx="1685">
                  <c:v>18.013677216545513</c:v>
                </c:pt>
                <c:pt idx="1686">
                  <c:v>18.013677216545513</c:v>
                </c:pt>
                <c:pt idx="1687">
                  <c:v>18.013677216545513</c:v>
                </c:pt>
                <c:pt idx="1688">
                  <c:v>18.013677216545513</c:v>
                </c:pt>
                <c:pt idx="1689">
                  <c:v>18.013677216545513</c:v>
                </c:pt>
                <c:pt idx="1690">
                  <c:v>18.013677216545513</c:v>
                </c:pt>
                <c:pt idx="1691">
                  <c:v>18.013677216545513</c:v>
                </c:pt>
                <c:pt idx="1692">
                  <c:v>18.013677216545513</c:v>
                </c:pt>
                <c:pt idx="1693">
                  <c:v>18.013677216545513</c:v>
                </c:pt>
                <c:pt idx="1694">
                  <c:v>18.013677216545513</c:v>
                </c:pt>
                <c:pt idx="1695">
                  <c:v>18.013677216545513</c:v>
                </c:pt>
                <c:pt idx="1696">
                  <c:v>18.013677216545513</c:v>
                </c:pt>
                <c:pt idx="1697">
                  <c:v>18.013677216545513</c:v>
                </c:pt>
                <c:pt idx="1698">
                  <c:v>18.013677216545513</c:v>
                </c:pt>
                <c:pt idx="1699">
                  <c:v>18.013677216545513</c:v>
                </c:pt>
                <c:pt idx="1700">
                  <c:v>18.013677216545513</c:v>
                </c:pt>
                <c:pt idx="1701">
                  <c:v>18.013677216545513</c:v>
                </c:pt>
                <c:pt idx="1702">
                  <c:v>18.013677216545513</c:v>
                </c:pt>
                <c:pt idx="1703">
                  <c:v>18.013677216545513</c:v>
                </c:pt>
                <c:pt idx="1704">
                  <c:v>18.013677216545513</c:v>
                </c:pt>
                <c:pt idx="1705">
                  <c:v>18.013677216545513</c:v>
                </c:pt>
                <c:pt idx="1706">
                  <c:v>18.013677216545513</c:v>
                </c:pt>
                <c:pt idx="1707">
                  <c:v>18.013677216545513</c:v>
                </c:pt>
                <c:pt idx="1708">
                  <c:v>18.013677216545513</c:v>
                </c:pt>
                <c:pt idx="1709">
                  <c:v>18.013677216545513</c:v>
                </c:pt>
                <c:pt idx="1710">
                  <c:v>18.013677216545513</c:v>
                </c:pt>
                <c:pt idx="1711">
                  <c:v>18.013677216545513</c:v>
                </c:pt>
                <c:pt idx="1712">
                  <c:v>18.013677216545513</c:v>
                </c:pt>
                <c:pt idx="1713">
                  <c:v>18.013677216545513</c:v>
                </c:pt>
                <c:pt idx="1714">
                  <c:v>18.013677216545513</c:v>
                </c:pt>
                <c:pt idx="1715">
                  <c:v>18.013677216545513</c:v>
                </c:pt>
                <c:pt idx="1716">
                  <c:v>18.013677216545513</c:v>
                </c:pt>
                <c:pt idx="1717">
                  <c:v>18.013677216545513</c:v>
                </c:pt>
                <c:pt idx="1718">
                  <c:v>18.013677216545513</c:v>
                </c:pt>
                <c:pt idx="1719">
                  <c:v>18.013677216545513</c:v>
                </c:pt>
                <c:pt idx="1720">
                  <c:v>18.013677216545513</c:v>
                </c:pt>
                <c:pt idx="1721">
                  <c:v>18.013677216545513</c:v>
                </c:pt>
                <c:pt idx="1722">
                  <c:v>18.013677216545513</c:v>
                </c:pt>
                <c:pt idx="1723">
                  <c:v>18.013677216545513</c:v>
                </c:pt>
                <c:pt idx="1724">
                  <c:v>18.013677216545513</c:v>
                </c:pt>
                <c:pt idx="1725">
                  <c:v>18.013677216545513</c:v>
                </c:pt>
                <c:pt idx="1726">
                  <c:v>18.013677216545513</c:v>
                </c:pt>
                <c:pt idx="1727">
                  <c:v>18.013677216545513</c:v>
                </c:pt>
                <c:pt idx="1728">
                  <c:v>18.013677216545513</c:v>
                </c:pt>
                <c:pt idx="1729">
                  <c:v>18.013677216545513</c:v>
                </c:pt>
                <c:pt idx="1730">
                  <c:v>18.013677216545513</c:v>
                </c:pt>
                <c:pt idx="1731">
                  <c:v>18.013677216545513</c:v>
                </c:pt>
                <c:pt idx="1732">
                  <c:v>18.013677216545513</c:v>
                </c:pt>
                <c:pt idx="1733">
                  <c:v>18.013677216545513</c:v>
                </c:pt>
                <c:pt idx="1734">
                  <c:v>18.013677216545513</c:v>
                </c:pt>
                <c:pt idx="1735">
                  <c:v>18.013677216545513</c:v>
                </c:pt>
                <c:pt idx="1736">
                  <c:v>18.013677216545513</c:v>
                </c:pt>
                <c:pt idx="1737">
                  <c:v>18.013677216545513</c:v>
                </c:pt>
                <c:pt idx="1738">
                  <c:v>18.013677216545513</c:v>
                </c:pt>
                <c:pt idx="1739">
                  <c:v>18.013677216545513</c:v>
                </c:pt>
                <c:pt idx="1740">
                  <c:v>18.013677216545513</c:v>
                </c:pt>
                <c:pt idx="1741">
                  <c:v>18.013677216545513</c:v>
                </c:pt>
                <c:pt idx="1742">
                  <c:v>18.013677216545513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rgbClr val="F33633"/>
              </a:solidFill>
            </a:ln>
          </c:spPr>
          <c:marker>
            <c:symbol val="none"/>
          </c:marker>
          <c:xVal>
            <c:numRef>
              <c:f>calculations!$V$14:$V$15</c:f>
              <c:numCache>
                <c:formatCode>0.00</c:formatCode>
                <c:ptCount val="2"/>
                <c:pt idx="0" formatCode="General">
                  <c:v>-1</c:v>
                </c:pt>
                <c:pt idx="1">
                  <c:v>5.7037824746562009</c:v>
                </c:pt>
              </c:numCache>
            </c:numRef>
          </c:xVal>
          <c:yVal>
            <c:numRef>
              <c:f>calculations!$V$17:$V$18</c:f>
              <c:numCache>
                <c:formatCode>0.0</c:formatCode>
                <c:ptCount val="2"/>
                <c:pt idx="0">
                  <c:v>-14.656597171526391</c:v>
                </c:pt>
                <c:pt idx="1">
                  <c:v>18.051341936443681</c:v>
                </c:pt>
              </c:numCache>
            </c:numRef>
          </c:yVal>
          <c:smooth val="0"/>
        </c:ser>
        <c:ser>
          <c:idx val="2"/>
          <c:order val="2"/>
          <c:tx>
            <c:v>fit range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F33633"/>
              </a:solidFill>
              <a:ln>
                <a:noFill/>
              </a:ln>
            </c:spPr>
          </c:marker>
          <c:xVal>
            <c:numRef>
              <c:f>calculations!$V$20:$V$21</c:f>
              <c:numCache>
                <c:formatCode>0.00</c:formatCode>
                <c:ptCount val="2"/>
                <c:pt idx="0">
                  <c:v>5</c:v>
                </c:pt>
                <c:pt idx="1">
                  <c:v>5.7</c:v>
                </c:pt>
              </c:numCache>
            </c:numRef>
          </c:xVal>
          <c:yVal>
            <c:numRef>
              <c:f>calculations!$V$23:$V$24</c:f>
              <c:numCache>
                <c:formatCode>0.0</c:formatCode>
                <c:ptCount val="2"/>
                <c:pt idx="0">
                  <c:v>14.617567882268091</c:v>
                </c:pt>
                <c:pt idx="1">
                  <c:v>18.032887138544112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457344"/>
        <c:axId val="102459648"/>
      </c:scatterChart>
      <c:valAx>
        <c:axId val="102457344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ln(t) [-]</a:t>
                </a:r>
              </a:p>
            </c:rich>
          </c:tx>
          <c:layout>
            <c:manualLayout>
              <c:xMode val="edge"/>
              <c:yMode val="edge"/>
              <c:x val="0.48130332381018742"/>
              <c:y val="0.9383532330792944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02459648"/>
        <c:crosses val="autoZero"/>
        <c:crossBetween val="midCat"/>
      </c:valAx>
      <c:valAx>
        <c:axId val="1024596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4·</a:t>
                </a:r>
                <a:r>
                  <a:rPr lang="el-GR" b="1">
                    <a:latin typeface="Calibri"/>
                  </a:rPr>
                  <a:t>π</a:t>
                </a:r>
                <a:r>
                  <a:rPr lang="en-US" b="1"/>
                  <a:t>·Tdiff/Q   [K·m/W]</a:t>
                </a:r>
              </a:p>
            </c:rich>
          </c:tx>
          <c:layout>
            <c:manualLayout>
              <c:xMode val="edge"/>
              <c:yMode val="edge"/>
              <c:x val="1.8743390741074041E-2"/>
              <c:y val="0.1430572222222222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024573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leader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528305305946782"/>
          <c:y val="0.12683251594863704"/>
          <c:w val="0.84032478535414024"/>
          <c:h val="0.70463145356851908"/>
        </c:manualLayout>
      </c:layout>
      <c:scatterChart>
        <c:scatterStyle val="lineMarker"/>
        <c:varyColors val="0"/>
        <c:ser>
          <c:idx val="0"/>
          <c:order val="0"/>
          <c:tx>
            <c:v>T measured</c:v>
          </c:tx>
          <c:spPr>
            <a:ln w="25400">
              <a:noFill/>
            </a:ln>
          </c:spPr>
          <c:marker>
            <c:symbol val="circle"/>
            <c:size val="3"/>
            <c:spPr>
              <a:solidFill>
                <a:srgbClr val="0060BF"/>
              </a:solidFill>
              <a:ln>
                <a:solidFill>
                  <a:srgbClr val="0060BF"/>
                </a:solidFill>
              </a:ln>
            </c:spPr>
          </c:marker>
          <c:xVal>
            <c:numRef>
              <c:f>calculations!$C$4:$C$64</c:f>
              <c:numCache>
                <c:formatCode>0</c:formatCode>
                <c:ptCount val="61"/>
                <c:pt idx="0">
                  <c:v>-60</c:v>
                </c:pt>
                <c:pt idx="1">
                  <c:v>-59</c:v>
                </c:pt>
                <c:pt idx="2">
                  <c:v>-58</c:v>
                </c:pt>
                <c:pt idx="3">
                  <c:v>-57</c:v>
                </c:pt>
                <c:pt idx="4">
                  <c:v>-56</c:v>
                </c:pt>
                <c:pt idx="5">
                  <c:v>-55</c:v>
                </c:pt>
                <c:pt idx="6">
                  <c:v>-54</c:v>
                </c:pt>
                <c:pt idx="7">
                  <c:v>-53</c:v>
                </c:pt>
                <c:pt idx="8">
                  <c:v>-52</c:v>
                </c:pt>
                <c:pt idx="9">
                  <c:v>-51</c:v>
                </c:pt>
                <c:pt idx="10">
                  <c:v>-50</c:v>
                </c:pt>
                <c:pt idx="11">
                  <c:v>-49</c:v>
                </c:pt>
                <c:pt idx="12">
                  <c:v>-48</c:v>
                </c:pt>
                <c:pt idx="13">
                  <c:v>-47</c:v>
                </c:pt>
                <c:pt idx="14">
                  <c:v>-46</c:v>
                </c:pt>
                <c:pt idx="15">
                  <c:v>-45</c:v>
                </c:pt>
                <c:pt idx="16">
                  <c:v>-44</c:v>
                </c:pt>
                <c:pt idx="17">
                  <c:v>-43</c:v>
                </c:pt>
                <c:pt idx="18">
                  <c:v>-42</c:v>
                </c:pt>
                <c:pt idx="19">
                  <c:v>-41</c:v>
                </c:pt>
                <c:pt idx="20">
                  <c:v>-40</c:v>
                </c:pt>
                <c:pt idx="21">
                  <c:v>-39</c:v>
                </c:pt>
                <c:pt idx="22">
                  <c:v>-38</c:v>
                </c:pt>
                <c:pt idx="23">
                  <c:v>-37</c:v>
                </c:pt>
                <c:pt idx="24">
                  <c:v>-36</c:v>
                </c:pt>
                <c:pt idx="25">
                  <c:v>-35</c:v>
                </c:pt>
                <c:pt idx="26">
                  <c:v>-34</c:v>
                </c:pt>
                <c:pt idx="27">
                  <c:v>-33</c:v>
                </c:pt>
                <c:pt idx="28">
                  <c:v>-32</c:v>
                </c:pt>
                <c:pt idx="29">
                  <c:v>-31</c:v>
                </c:pt>
                <c:pt idx="30">
                  <c:v>-30</c:v>
                </c:pt>
                <c:pt idx="31">
                  <c:v>-29</c:v>
                </c:pt>
                <c:pt idx="32">
                  <c:v>-28</c:v>
                </c:pt>
                <c:pt idx="33">
                  <c:v>-27</c:v>
                </c:pt>
                <c:pt idx="34">
                  <c:v>-26</c:v>
                </c:pt>
                <c:pt idx="35">
                  <c:v>-25</c:v>
                </c:pt>
                <c:pt idx="36">
                  <c:v>-24</c:v>
                </c:pt>
                <c:pt idx="37">
                  <c:v>-23</c:v>
                </c:pt>
                <c:pt idx="38">
                  <c:v>-22</c:v>
                </c:pt>
                <c:pt idx="39">
                  <c:v>-21</c:v>
                </c:pt>
                <c:pt idx="40">
                  <c:v>-20</c:v>
                </c:pt>
                <c:pt idx="41">
                  <c:v>-19</c:v>
                </c:pt>
                <c:pt idx="42">
                  <c:v>-18</c:v>
                </c:pt>
                <c:pt idx="43">
                  <c:v>-17</c:v>
                </c:pt>
                <c:pt idx="44">
                  <c:v>-16</c:v>
                </c:pt>
                <c:pt idx="45">
                  <c:v>-15</c:v>
                </c:pt>
                <c:pt idx="46">
                  <c:v>-14</c:v>
                </c:pt>
                <c:pt idx="47">
                  <c:v>-13</c:v>
                </c:pt>
                <c:pt idx="48">
                  <c:v>-12</c:v>
                </c:pt>
                <c:pt idx="49">
                  <c:v>-11</c:v>
                </c:pt>
                <c:pt idx="50">
                  <c:v>-10</c:v>
                </c:pt>
                <c:pt idx="51">
                  <c:v>-9</c:v>
                </c:pt>
                <c:pt idx="52">
                  <c:v>-8</c:v>
                </c:pt>
                <c:pt idx="53">
                  <c:v>-7</c:v>
                </c:pt>
                <c:pt idx="54">
                  <c:v>-6</c:v>
                </c:pt>
                <c:pt idx="55">
                  <c:v>-5</c:v>
                </c:pt>
                <c:pt idx="56">
                  <c:v>-4</c:v>
                </c:pt>
                <c:pt idx="57">
                  <c:v>-3</c:v>
                </c:pt>
                <c:pt idx="58">
                  <c:v>-2</c:v>
                </c:pt>
                <c:pt idx="59">
                  <c:v>-1</c:v>
                </c:pt>
                <c:pt idx="60">
                  <c:v>0</c:v>
                </c:pt>
              </c:numCache>
            </c:numRef>
          </c:xVal>
          <c:yVal>
            <c:numRef>
              <c:f>calculations!$D$4:$D$64</c:f>
              <c:numCache>
                <c:formatCode>0.00</c:formatCode>
                <c:ptCount val="61"/>
                <c:pt idx="0">
                  <c:v>23.042000000000002</c:v>
                </c:pt>
                <c:pt idx="1">
                  <c:v>23.041</c:v>
                </c:pt>
                <c:pt idx="2">
                  <c:v>23.04</c:v>
                </c:pt>
                <c:pt idx="3">
                  <c:v>23.038</c:v>
                </c:pt>
                <c:pt idx="4">
                  <c:v>23.038</c:v>
                </c:pt>
                <c:pt idx="5">
                  <c:v>23.036999999999999</c:v>
                </c:pt>
                <c:pt idx="6">
                  <c:v>23.035</c:v>
                </c:pt>
                <c:pt idx="7">
                  <c:v>23.033999999999999</c:v>
                </c:pt>
                <c:pt idx="8">
                  <c:v>23.032</c:v>
                </c:pt>
                <c:pt idx="9">
                  <c:v>23.032</c:v>
                </c:pt>
                <c:pt idx="10">
                  <c:v>23.032</c:v>
                </c:pt>
                <c:pt idx="11">
                  <c:v>23.030999999999999</c:v>
                </c:pt>
                <c:pt idx="12">
                  <c:v>23.029</c:v>
                </c:pt>
                <c:pt idx="13">
                  <c:v>23.027999999999999</c:v>
                </c:pt>
                <c:pt idx="14">
                  <c:v>23.027000000000001</c:v>
                </c:pt>
                <c:pt idx="15">
                  <c:v>23.027000000000001</c:v>
                </c:pt>
                <c:pt idx="16">
                  <c:v>23.024999999999999</c:v>
                </c:pt>
                <c:pt idx="17">
                  <c:v>23.023</c:v>
                </c:pt>
                <c:pt idx="18">
                  <c:v>23.021999999999998</c:v>
                </c:pt>
                <c:pt idx="19">
                  <c:v>23.021000000000001</c:v>
                </c:pt>
                <c:pt idx="20">
                  <c:v>23.02</c:v>
                </c:pt>
                <c:pt idx="21">
                  <c:v>23.02</c:v>
                </c:pt>
                <c:pt idx="22">
                  <c:v>23.018000000000001</c:v>
                </c:pt>
                <c:pt idx="23">
                  <c:v>23.018000000000001</c:v>
                </c:pt>
                <c:pt idx="24">
                  <c:v>23.015999999999998</c:v>
                </c:pt>
                <c:pt idx="25">
                  <c:v>23.013000000000002</c:v>
                </c:pt>
                <c:pt idx="26">
                  <c:v>23.013999999999999</c:v>
                </c:pt>
                <c:pt idx="27">
                  <c:v>23.013999999999999</c:v>
                </c:pt>
                <c:pt idx="28">
                  <c:v>23.012</c:v>
                </c:pt>
                <c:pt idx="29">
                  <c:v>23.012</c:v>
                </c:pt>
                <c:pt idx="30">
                  <c:v>23.01</c:v>
                </c:pt>
                <c:pt idx="31">
                  <c:v>23.009</c:v>
                </c:pt>
                <c:pt idx="32">
                  <c:v>23.007000000000001</c:v>
                </c:pt>
                <c:pt idx="33">
                  <c:v>23.006</c:v>
                </c:pt>
                <c:pt idx="34">
                  <c:v>23.004999999999999</c:v>
                </c:pt>
                <c:pt idx="35">
                  <c:v>23.004000000000001</c:v>
                </c:pt>
                <c:pt idx="36">
                  <c:v>23.003</c:v>
                </c:pt>
                <c:pt idx="37">
                  <c:v>23.001999999999999</c:v>
                </c:pt>
                <c:pt idx="38">
                  <c:v>23.001999999999999</c:v>
                </c:pt>
                <c:pt idx="39">
                  <c:v>23</c:v>
                </c:pt>
                <c:pt idx="40">
                  <c:v>23</c:v>
                </c:pt>
                <c:pt idx="41">
                  <c:v>22.998000000000001</c:v>
                </c:pt>
                <c:pt idx="42">
                  <c:v>22.997</c:v>
                </c:pt>
                <c:pt idx="43">
                  <c:v>22.995999999999999</c:v>
                </c:pt>
                <c:pt idx="44">
                  <c:v>22.995000000000001</c:v>
                </c:pt>
                <c:pt idx="45">
                  <c:v>22.994</c:v>
                </c:pt>
                <c:pt idx="46">
                  <c:v>22.992999999999999</c:v>
                </c:pt>
                <c:pt idx="47">
                  <c:v>22.992000000000001</c:v>
                </c:pt>
                <c:pt idx="48">
                  <c:v>22.992000000000001</c:v>
                </c:pt>
                <c:pt idx="49">
                  <c:v>22.99</c:v>
                </c:pt>
                <c:pt idx="50">
                  <c:v>22.989000000000001</c:v>
                </c:pt>
                <c:pt idx="51">
                  <c:v>22.986999999999998</c:v>
                </c:pt>
                <c:pt idx="52">
                  <c:v>22.988</c:v>
                </c:pt>
                <c:pt idx="53">
                  <c:v>22.986000000000001</c:v>
                </c:pt>
                <c:pt idx="54">
                  <c:v>22.984000000000002</c:v>
                </c:pt>
                <c:pt idx="55">
                  <c:v>22.984999999999999</c:v>
                </c:pt>
                <c:pt idx="56">
                  <c:v>22.984000000000002</c:v>
                </c:pt>
                <c:pt idx="57">
                  <c:v>22.981000000000002</c:v>
                </c:pt>
                <c:pt idx="58">
                  <c:v>22.98</c:v>
                </c:pt>
                <c:pt idx="59">
                  <c:v>22.981000000000002</c:v>
                </c:pt>
                <c:pt idx="60">
                  <c:v>22.978000000000002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02336"/>
        <c:axId val="112325376"/>
      </c:scatterChart>
      <c:valAx>
        <c:axId val="11230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[s]</a:t>
                </a:r>
              </a:p>
            </c:rich>
          </c:tx>
          <c:layout>
            <c:manualLayout>
              <c:xMode val="edge"/>
              <c:yMode val="edge"/>
              <c:x val="0.48787104442133394"/>
              <c:y val="0.912082419591963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12325376"/>
        <c:crosses val="autoZero"/>
        <c:crossBetween val="midCat"/>
      </c:valAx>
      <c:valAx>
        <c:axId val="112325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[°C]</a:t>
                </a:r>
              </a:p>
            </c:rich>
          </c:tx>
          <c:layout>
            <c:manualLayout>
              <c:xMode val="edge"/>
              <c:yMode val="edge"/>
              <c:x val="2.4854947503462451E-2"/>
              <c:y val="0.1769130576875255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12302336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373556</xdr:colOff>
      <xdr:row>33</xdr:row>
      <xdr:rowOff>85636</xdr:rowOff>
    </xdr:from>
    <xdr:to>
      <xdr:col>11</xdr:col>
      <xdr:colOff>2239975</xdr:colOff>
      <xdr:row>56</xdr:row>
      <xdr:rowOff>77342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414037</xdr:colOff>
      <xdr:row>9</xdr:row>
      <xdr:rowOff>133465</xdr:rowOff>
    </xdr:from>
    <xdr:to>
      <xdr:col>11</xdr:col>
      <xdr:colOff>2286642</xdr:colOff>
      <xdr:row>32</xdr:row>
      <xdr:rowOff>80347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27215</xdr:colOff>
      <xdr:row>60</xdr:row>
      <xdr:rowOff>13608</xdr:rowOff>
    </xdr:from>
    <xdr:to>
      <xdr:col>11</xdr:col>
      <xdr:colOff>2152650</xdr:colOff>
      <xdr:row>81</xdr:row>
      <xdr:rowOff>66675</xdr:rowOff>
    </xdr:to>
    <xdr:graphicFrame macro="">
      <xdr:nvGraphicFramePr>
        <xdr:cNvPr id="8" name="Grafiek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204108</xdr:colOff>
      <xdr:row>23</xdr:row>
      <xdr:rowOff>108857</xdr:rowOff>
    </xdr:from>
    <xdr:to>
      <xdr:col>11</xdr:col>
      <xdr:colOff>2095500</xdr:colOff>
      <xdr:row>28</xdr:row>
      <xdr:rowOff>149678</xdr:rowOff>
    </xdr:to>
    <xdr:sp macro="" textlink="">
      <xdr:nvSpPr>
        <xdr:cNvPr id="4" name="Tekstvak 3"/>
        <xdr:cNvSpPr txBox="1"/>
      </xdr:nvSpPr>
      <xdr:spPr>
        <a:xfrm>
          <a:off x="14600465" y="2571750"/>
          <a:ext cx="2503714" cy="870857"/>
        </a:xfrm>
        <a:prstGeom prst="rect">
          <a:avLst/>
        </a:prstGeom>
        <a:solidFill>
          <a:srgbClr val="FFFF99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the</a:t>
          </a:r>
          <a:r>
            <a:rPr lang="en-GB" sz="1200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red diamonds indicate the interval that was used to calculate the thermal conductivity</a:t>
          </a:r>
          <a:endParaRPr lang="en-GB" sz="120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  <xdr:twoCellAnchor>
    <xdr:from>
      <xdr:col>1</xdr:col>
      <xdr:colOff>38100</xdr:colOff>
      <xdr:row>0</xdr:row>
      <xdr:rowOff>117661</xdr:rowOff>
    </xdr:from>
    <xdr:to>
      <xdr:col>7</xdr:col>
      <xdr:colOff>952500</xdr:colOff>
      <xdr:row>8</xdr:row>
      <xdr:rowOff>67235</xdr:rowOff>
    </xdr:to>
    <xdr:sp macro="" textlink="">
      <xdr:nvSpPr>
        <xdr:cNvPr id="6" name="Tekstvak 5"/>
        <xdr:cNvSpPr txBox="1"/>
      </xdr:nvSpPr>
      <xdr:spPr>
        <a:xfrm>
          <a:off x="643218" y="117661"/>
          <a:ext cx="9542929" cy="1204633"/>
        </a:xfrm>
        <a:prstGeom prst="rect">
          <a:avLst/>
        </a:prstGeom>
        <a:solidFill>
          <a:srgbClr val="FFFF99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The yellow cells are input cells. </a:t>
          </a:r>
        </a:p>
        <a:p>
          <a:endParaRPr lang="en-GB" sz="120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r>
            <a:rPr lang="en-GB" sz="12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Using</a:t>
          </a:r>
          <a:r>
            <a:rPr lang="en-GB" sz="1200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these cells different time intervals can be selected for thermal conductivity calculations. Select the linear part of the "measurement" graph</a:t>
          </a:r>
        </a:p>
        <a:p>
          <a:endParaRPr lang="en-GB" sz="1200" baseline="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r>
            <a:rPr lang="en-GB" sz="1200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If needed the heater resistance (Re) value of the probe can be changed.</a:t>
          </a:r>
          <a:endParaRPr lang="en-GB" sz="120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161925</xdr:colOff>
      <xdr:row>8</xdr:row>
      <xdr:rowOff>9525</xdr:rowOff>
    </xdr:to>
    <xdr:sp macro="" textlink="">
      <xdr:nvSpPr>
        <xdr:cNvPr id="2" name="Tekstvak 1"/>
        <xdr:cNvSpPr txBox="1"/>
      </xdr:nvSpPr>
      <xdr:spPr>
        <a:xfrm>
          <a:off x="6257925" y="323850"/>
          <a:ext cx="5495925" cy="981075"/>
        </a:xfrm>
        <a:prstGeom prst="rect">
          <a:avLst/>
        </a:prstGeom>
        <a:solidFill>
          <a:srgbClr val="FFFF99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GB" sz="1200" b="0" i="0" u="none" strike="noStrike" baseline="0" smtClean="0">
            <a:solidFill>
              <a:schemeClr val="dk1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r>
            <a:rPr lang="en-GB" sz="1200" b="0" i="0" u="none" strike="noStrike" baseline="0" smtClean="0">
              <a:solidFill>
                <a:schemeClr val="dk1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1. Export the data from Hukseflux CRU02 Manager to Excel using “Export data to Excel…” </a:t>
          </a:r>
        </a:p>
        <a:p>
          <a:r>
            <a:rPr lang="en-GB" sz="1200" b="0" i="0" u="none" strike="noStrike" baseline="0" smtClean="0">
              <a:solidFill>
                <a:schemeClr val="dk1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2. Copy the data and paste it in cell A1.</a:t>
          </a:r>
          <a:endParaRPr lang="en-GB" sz="120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14198</xdr:colOff>
      <xdr:row>4</xdr:row>
      <xdr:rowOff>163879</xdr:rowOff>
    </xdr:from>
    <xdr:to>
      <xdr:col>7</xdr:col>
      <xdr:colOff>552389</xdr:colOff>
      <xdr:row>10</xdr:row>
      <xdr:rowOff>110810</xdr:rowOff>
    </xdr:to>
    <xdr:sp macro="" textlink="">
      <xdr:nvSpPr>
        <xdr:cNvPr id="2" name="Tekstvak 1"/>
        <xdr:cNvSpPr txBox="1"/>
      </xdr:nvSpPr>
      <xdr:spPr>
        <a:xfrm>
          <a:off x="3915307" y="685683"/>
          <a:ext cx="5491191" cy="990540"/>
        </a:xfrm>
        <a:prstGeom prst="rect">
          <a:avLst/>
        </a:prstGeom>
        <a:solidFill>
          <a:srgbClr val="FFFF99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GB" sz="1200" b="0" i="0" u="none" strike="noStrike" baseline="0" smtClean="0">
            <a:solidFill>
              <a:schemeClr val="dk1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r>
            <a:rPr lang="en-GB" sz="1200" b="0" i="0" u="none" strike="noStrike" baseline="0" smtClean="0">
              <a:solidFill>
                <a:schemeClr val="dk1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This tab performs the calculations of thermal conductivity and checks for warnings.</a:t>
          </a:r>
        </a:p>
        <a:p>
          <a:r>
            <a:rPr lang="en-GB" sz="1200" b="0" i="0" u="none" strike="noStrike" baseline="0" smtClean="0">
              <a:solidFill>
                <a:schemeClr val="dk1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For comments or questions please contact info@hukseflux.com</a:t>
          </a:r>
          <a:endParaRPr lang="en-GB" sz="120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&amp;d%202015/3%20thermal%20conductivity/tc%20software%20improvements/tpsys/TPSYS02%20calculation%20sheet%20v1502%20-%20jesse%20experimenteeredit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raw data"/>
      <sheetName val="calculations"/>
      <sheetName val="extra graphs"/>
    </sheetNames>
    <sheetDataSet>
      <sheetData sheetId="0"/>
      <sheetData sheetId="1"/>
      <sheetData sheetId="2">
        <row r="3">
          <cell r="AC3" t="str">
            <v>experiment date</v>
          </cell>
        </row>
        <row r="10">
          <cell r="AC10" t="str">
            <v>heat time</v>
          </cell>
        </row>
        <row r="12">
          <cell r="AC12" t="str">
            <v>heater resistance measurement input</v>
          </cell>
        </row>
        <row r="13">
          <cell r="AC13" t="str">
            <v>heater resistance data analysis input</v>
          </cell>
        </row>
        <row r="17">
          <cell r="AC17" t="str">
            <v>start interval</v>
          </cell>
        </row>
        <row r="18">
          <cell r="AC18" t="str">
            <v>end interval</v>
          </cell>
        </row>
        <row r="19">
          <cell r="AC19" t="str">
            <v>length of time interval</v>
          </cell>
        </row>
        <row r="20">
          <cell r="AC20" t="str">
            <v>lambda</v>
          </cell>
        </row>
        <row r="22">
          <cell r="AC22" t="str">
            <v>std lambda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T51"/>
  <sheetViews>
    <sheetView tabSelected="1" zoomScale="85" zoomScaleNormal="85" workbookViewId="0">
      <selection activeCell="C25" sqref="C25"/>
    </sheetView>
  </sheetViews>
  <sheetFormatPr defaultRowHeight="12.75" x14ac:dyDescent="0.25"/>
  <cols>
    <col min="1" max="1" width="9.140625" style="31"/>
    <col min="2" max="2" width="17.85546875" style="31" bestFit="1" customWidth="1"/>
    <col min="3" max="3" width="6.85546875" style="31" bestFit="1" customWidth="1"/>
    <col min="4" max="4" width="23" style="31" customWidth="1"/>
    <col min="5" max="5" width="11.5703125" style="31" bestFit="1" customWidth="1"/>
    <col min="6" max="6" width="53.85546875" style="31" bestFit="1" customWidth="1"/>
    <col min="7" max="7" width="18.85546875" style="31" bestFit="1" customWidth="1"/>
    <col min="8" max="8" width="15.42578125" style="31" bestFit="1" customWidth="1"/>
    <col min="9" max="9" width="9.140625" style="31"/>
    <col min="10" max="10" width="51.5703125" style="31" bestFit="1" customWidth="1"/>
    <col min="11" max="11" width="9.140625" style="31"/>
    <col min="12" max="12" width="46.42578125" style="31" customWidth="1"/>
    <col min="13" max="16384" width="9.140625" style="31"/>
  </cols>
  <sheetData>
    <row r="10" spans="1:20" ht="13.5" thickBot="1" x14ac:dyDescent="0.3">
      <c r="A10" s="21"/>
      <c r="B10" s="21"/>
      <c r="C10" s="21"/>
      <c r="D10" s="21"/>
      <c r="E10" s="21"/>
      <c r="F10" s="21"/>
      <c r="G10" s="21"/>
      <c r="H10" s="21"/>
      <c r="I10" s="35"/>
      <c r="J10" s="21"/>
      <c r="K10" s="21"/>
      <c r="L10" s="21"/>
      <c r="M10" s="21"/>
      <c r="N10" s="36"/>
      <c r="O10" s="36"/>
      <c r="P10" s="36"/>
      <c r="Q10" s="36"/>
      <c r="R10" s="36"/>
      <c r="S10" s="36"/>
      <c r="T10" s="36"/>
    </row>
    <row r="11" spans="1:20" ht="16.5" customHeight="1" x14ac:dyDescent="0.25">
      <c r="A11" s="21"/>
      <c r="B11" s="146" t="s">
        <v>143</v>
      </c>
      <c r="C11" s="147"/>
      <c r="D11" s="148"/>
      <c r="F11" s="143" t="s">
        <v>109</v>
      </c>
      <c r="G11" s="144"/>
      <c r="H11" s="145"/>
      <c r="I11" s="37"/>
      <c r="J11" s="21"/>
      <c r="K11" s="21"/>
      <c r="L11" s="21"/>
      <c r="M11" s="21"/>
      <c r="N11" s="36"/>
      <c r="O11" s="36"/>
      <c r="P11" s="36"/>
      <c r="Q11" s="36"/>
      <c r="R11" s="36"/>
      <c r="S11" s="36"/>
      <c r="T11" s="36"/>
    </row>
    <row r="12" spans="1:20" x14ac:dyDescent="0.25">
      <c r="A12" s="21"/>
      <c r="B12" s="22" t="s">
        <v>105</v>
      </c>
      <c r="C12" s="23" t="s">
        <v>100</v>
      </c>
      <c r="D12" s="24" t="s">
        <v>106</v>
      </c>
      <c r="F12" s="38" t="str">
        <f>[1]calculations!AC20</f>
        <v>lambda</v>
      </c>
      <c r="G12" s="39">
        <f>calculations!V36</f>
        <v>0.20495887718656855</v>
      </c>
      <c r="H12" s="40" t="s">
        <v>110</v>
      </c>
      <c r="I12" s="37"/>
      <c r="J12" s="21"/>
      <c r="K12" s="21"/>
      <c r="L12" s="21"/>
      <c r="M12" s="21"/>
      <c r="N12" s="36"/>
      <c r="O12" s="36"/>
      <c r="P12" s="36"/>
      <c r="Q12" s="36"/>
      <c r="R12" s="36"/>
      <c r="S12" s="36"/>
      <c r="T12" s="36"/>
    </row>
    <row r="13" spans="1:20" ht="13.5" thickBot="1" x14ac:dyDescent="0.3">
      <c r="A13" s="21"/>
      <c r="B13" s="25" t="s">
        <v>28</v>
      </c>
      <c r="C13" s="27">
        <v>5</v>
      </c>
      <c r="D13" s="28">
        <f>LN(G18/2)</f>
        <v>5.0106352940962555</v>
      </c>
      <c r="E13" s="21"/>
      <c r="F13" s="29" t="str">
        <f>[1]calculations!AC22</f>
        <v>std lambda</v>
      </c>
      <c r="G13" s="159">
        <f>calculations!V37</f>
        <v>1.7164988480901412E-4</v>
      </c>
      <c r="H13" s="30" t="s">
        <v>110</v>
      </c>
      <c r="I13" s="35"/>
      <c r="J13" s="21"/>
      <c r="K13" s="21"/>
      <c r="L13" s="21"/>
      <c r="M13" s="36"/>
      <c r="N13" s="36"/>
      <c r="O13" s="36"/>
      <c r="P13" s="36"/>
      <c r="Q13" s="36"/>
      <c r="R13" s="36"/>
      <c r="S13" s="36"/>
    </row>
    <row r="14" spans="1:20" ht="13.5" thickBot="1" x14ac:dyDescent="0.3">
      <c r="A14" s="21"/>
      <c r="B14" s="29" t="s">
        <v>29</v>
      </c>
      <c r="C14" s="119">
        <v>5.7</v>
      </c>
      <c r="D14" s="120">
        <f>LN(G18)</f>
        <v>5.7037824746562009</v>
      </c>
      <c r="E14" s="21"/>
      <c r="I14" s="21"/>
      <c r="J14" s="21"/>
      <c r="K14" s="21"/>
      <c r="L14" s="21"/>
      <c r="M14" s="35"/>
      <c r="N14" s="35"/>
      <c r="O14" s="35"/>
      <c r="P14" s="35"/>
      <c r="Q14" s="35"/>
      <c r="R14" s="35"/>
      <c r="S14" s="36"/>
    </row>
    <row r="15" spans="1:20" ht="13.5" thickBot="1" x14ac:dyDescent="0.3">
      <c r="A15" s="21"/>
      <c r="E15" s="21"/>
      <c r="I15" s="21"/>
      <c r="J15" s="21"/>
      <c r="K15" s="21"/>
      <c r="L15" s="21"/>
      <c r="M15" s="41"/>
      <c r="N15" s="41"/>
      <c r="O15" s="41"/>
      <c r="P15" s="41"/>
      <c r="Q15" s="35"/>
      <c r="R15" s="35"/>
      <c r="S15" s="36"/>
    </row>
    <row r="16" spans="1:20" x14ac:dyDescent="0.25">
      <c r="A16" s="21"/>
      <c r="B16" s="21"/>
      <c r="C16" s="21"/>
      <c r="D16" s="21"/>
      <c r="E16" s="21"/>
      <c r="F16" s="143" t="s">
        <v>111</v>
      </c>
      <c r="G16" s="144"/>
      <c r="H16" s="145"/>
      <c r="I16" s="21"/>
      <c r="J16" s="21"/>
      <c r="K16" s="21"/>
      <c r="L16" s="21"/>
      <c r="M16" s="41"/>
      <c r="N16" s="41"/>
      <c r="O16" s="41"/>
      <c r="P16" s="41"/>
      <c r="Q16" s="35"/>
      <c r="R16" s="35"/>
      <c r="S16" s="36"/>
    </row>
    <row r="17" spans="1:20" x14ac:dyDescent="0.25">
      <c r="A17" s="21"/>
      <c r="E17" s="21"/>
      <c r="F17" s="25" t="str">
        <f>[1]calculations!AC3</f>
        <v>experiment date</v>
      </c>
      <c r="G17" s="160" t="str">
        <f>'raw data'!B3</f>
        <v>21-10-2014</v>
      </c>
      <c r="H17" s="26" t="s">
        <v>112</v>
      </c>
      <c r="I17" s="21"/>
      <c r="J17" s="21"/>
      <c r="K17" s="21"/>
      <c r="L17" s="21"/>
      <c r="M17" s="35"/>
      <c r="N17" s="35"/>
      <c r="O17" s="35"/>
      <c r="P17" s="35"/>
      <c r="Q17" s="35"/>
      <c r="R17" s="35"/>
      <c r="S17" s="21"/>
    </row>
    <row r="18" spans="1:20" x14ac:dyDescent="0.25">
      <c r="A18" s="21"/>
      <c r="E18" s="21"/>
      <c r="F18" s="25" t="str">
        <f>[1]calculations!AC10</f>
        <v>heat time</v>
      </c>
      <c r="G18" s="42">
        <f>calculations!B16</f>
        <v>300</v>
      </c>
      <c r="H18" s="26" t="s">
        <v>18</v>
      </c>
      <c r="I18" s="21"/>
      <c r="J18" s="21"/>
      <c r="K18" s="21"/>
      <c r="L18" s="21"/>
      <c r="M18" s="35"/>
      <c r="N18" s="35"/>
      <c r="O18" s="35"/>
      <c r="P18" s="35"/>
      <c r="Q18" s="35"/>
      <c r="R18" s="35"/>
      <c r="S18" s="21"/>
    </row>
    <row r="19" spans="1:20" ht="15.75" customHeight="1" x14ac:dyDescent="0.25">
      <c r="A19" s="21"/>
      <c r="E19" s="21"/>
      <c r="F19" s="25" t="str">
        <f>[1]calculations!AC12</f>
        <v>heater resistance measurement input</v>
      </c>
      <c r="G19" s="42">
        <f>D38</f>
        <v>84</v>
      </c>
      <c r="H19" s="26" t="s">
        <v>113</v>
      </c>
      <c r="I19" s="21"/>
      <c r="J19" s="21"/>
      <c r="K19" s="21"/>
      <c r="L19" s="21"/>
      <c r="M19" s="35"/>
      <c r="N19" s="35"/>
      <c r="O19" s="35"/>
      <c r="P19" s="35"/>
      <c r="Q19" s="35"/>
      <c r="R19" s="35"/>
      <c r="S19" s="36"/>
    </row>
    <row r="20" spans="1:20" ht="15.75" customHeight="1" x14ac:dyDescent="0.25">
      <c r="A20" s="21"/>
      <c r="B20" s="21"/>
      <c r="C20" s="21"/>
      <c r="D20" s="21"/>
      <c r="E20" s="21"/>
      <c r="F20" s="25" t="str">
        <f>[1]calculations!AC13</f>
        <v>heater resistance data analysis input</v>
      </c>
      <c r="G20" s="48">
        <f>C38</f>
        <v>0</v>
      </c>
      <c r="H20" s="26" t="s">
        <v>113</v>
      </c>
      <c r="I20" s="21"/>
      <c r="J20" s="21"/>
      <c r="K20" s="21"/>
      <c r="L20" s="21"/>
      <c r="M20" s="35"/>
      <c r="N20" s="35"/>
      <c r="O20" s="35"/>
      <c r="P20" s="35"/>
      <c r="Q20" s="35"/>
      <c r="R20" s="35"/>
      <c r="S20" s="36"/>
    </row>
    <row r="21" spans="1:20" x14ac:dyDescent="0.25">
      <c r="A21" s="21"/>
      <c r="B21" s="21"/>
      <c r="C21" s="21"/>
      <c r="D21" s="21"/>
      <c r="E21" s="21"/>
      <c r="F21" s="25" t="str">
        <f>[1]calculations!AC17</f>
        <v>start interval</v>
      </c>
      <c r="G21" s="63">
        <f>EXP(calculations!V3)</f>
        <v>148.4131591025766</v>
      </c>
      <c r="H21" s="26" t="s">
        <v>18</v>
      </c>
      <c r="I21" s="21"/>
      <c r="J21" s="21"/>
      <c r="K21" s="21"/>
      <c r="L21" s="21"/>
      <c r="M21" s="35"/>
      <c r="N21" s="35"/>
      <c r="O21" s="35"/>
      <c r="P21" s="35"/>
      <c r="Q21" s="35"/>
      <c r="R21" s="35"/>
      <c r="S21" s="36"/>
    </row>
    <row r="22" spans="1:20" x14ac:dyDescent="0.25">
      <c r="A22" s="21"/>
      <c r="B22" s="21"/>
      <c r="C22" s="21"/>
      <c r="D22" s="21"/>
      <c r="E22" s="21"/>
      <c r="F22" s="25" t="str">
        <f>[1]calculations!AC18</f>
        <v>end interval</v>
      </c>
      <c r="G22" s="63">
        <f>EXP(calculations!V4)</f>
        <v>298.86740096706029</v>
      </c>
      <c r="H22" s="26" t="s">
        <v>18</v>
      </c>
      <c r="I22" s="21"/>
      <c r="J22" s="21"/>
      <c r="K22" s="21"/>
      <c r="L22" s="21"/>
      <c r="M22" s="35"/>
      <c r="N22" s="35"/>
      <c r="O22" s="35"/>
      <c r="P22" s="35"/>
      <c r="Q22" s="35"/>
      <c r="R22" s="35"/>
      <c r="S22" s="36"/>
    </row>
    <row r="23" spans="1:20" ht="13.5" thickBot="1" x14ac:dyDescent="0.3">
      <c r="A23" s="21"/>
      <c r="B23" s="21"/>
      <c r="C23" s="21"/>
      <c r="D23" s="21"/>
      <c r="E23" s="21"/>
      <c r="F23" s="29" t="str">
        <f>[1]calculations!AC19</f>
        <v>length of time interval</v>
      </c>
      <c r="G23" s="64">
        <f>G22-G21</f>
        <v>150.45424186448369</v>
      </c>
      <c r="H23" s="30" t="s">
        <v>18</v>
      </c>
      <c r="I23" s="21"/>
      <c r="J23" s="21"/>
      <c r="K23" s="21"/>
      <c r="L23" s="21"/>
      <c r="M23" s="35"/>
      <c r="N23" s="35"/>
      <c r="O23" s="35"/>
      <c r="P23" s="35"/>
      <c r="Q23" s="35"/>
      <c r="R23" s="35"/>
      <c r="S23" s="36"/>
    </row>
    <row r="24" spans="1:20" x14ac:dyDescent="0.25">
      <c r="A24" s="21"/>
      <c r="B24" s="21"/>
      <c r="C24" s="21"/>
      <c r="D24" s="21"/>
      <c r="E24" s="21"/>
      <c r="I24" s="21"/>
      <c r="J24" s="21"/>
      <c r="K24" s="21"/>
      <c r="L24" s="21"/>
      <c r="M24" s="35"/>
      <c r="N24" s="35"/>
      <c r="O24" s="35"/>
      <c r="P24" s="35"/>
      <c r="Q24" s="35"/>
      <c r="R24" s="35"/>
      <c r="S24" s="36"/>
    </row>
    <row r="25" spans="1:20" ht="13.5" thickBot="1" x14ac:dyDescent="0.3">
      <c r="A25" s="21"/>
      <c r="B25" s="21"/>
      <c r="C25" s="21"/>
      <c r="D25" s="21"/>
      <c r="E25" s="21"/>
      <c r="I25" s="21"/>
      <c r="J25" s="21"/>
      <c r="K25" s="21"/>
      <c r="L25" s="21"/>
      <c r="M25" s="35"/>
      <c r="N25" s="35"/>
      <c r="O25" s="35"/>
      <c r="P25" s="35"/>
      <c r="Q25" s="35"/>
      <c r="R25" s="35"/>
      <c r="S25" s="36"/>
    </row>
    <row r="26" spans="1:20" x14ac:dyDescent="0.25">
      <c r="A26" s="21"/>
      <c r="B26" s="21"/>
      <c r="C26" s="21"/>
      <c r="D26" s="21"/>
      <c r="E26" s="21"/>
      <c r="F26" s="143" t="s">
        <v>114</v>
      </c>
      <c r="G26" s="144"/>
      <c r="H26" s="145"/>
      <c r="I26" s="21"/>
      <c r="J26" s="21"/>
      <c r="K26" s="45"/>
      <c r="L26" s="21"/>
      <c r="M26" s="35"/>
      <c r="N26" s="35"/>
      <c r="O26" s="35"/>
      <c r="P26" s="35"/>
      <c r="Q26" s="35"/>
      <c r="R26" s="35"/>
      <c r="S26" s="36"/>
    </row>
    <row r="27" spans="1:20" x14ac:dyDescent="0.25">
      <c r="A27" s="21"/>
      <c r="B27" s="21"/>
      <c r="C27" s="21"/>
      <c r="D27" s="21"/>
      <c r="E27" s="21"/>
      <c r="F27" s="25" t="s">
        <v>14</v>
      </c>
      <c r="G27" s="43">
        <f>calculations!X5</f>
        <v>10.872339426717156</v>
      </c>
      <c r="H27" s="26" t="s">
        <v>15</v>
      </c>
      <c r="I27" s="21"/>
      <c r="J27" s="21"/>
      <c r="K27" s="45"/>
      <c r="L27" s="21"/>
      <c r="M27" s="35"/>
      <c r="N27" s="35"/>
      <c r="O27" s="35"/>
      <c r="P27" s="35"/>
      <c r="Q27" s="35"/>
      <c r="R27" s="35"/>
      <c r="S27" s="36"/>
    </row>
    <row r="28" spans="1:20" x14ac:dyDescent="0.25">
      <c r="A28" s="21"/>
      <c r="B28" s="21"/>
      <c r="C28" s="21"/>
      <c r="D28" s="21"/>
      <c r="E28" s="21"/>
      <c r="F28" s="25" t="s">
        <v>12</v>
      </c>
      <c r="G28" s="43">
        <f>calculations!X3</f>
        <v>23.009983606557373</v>
      </c>
      <c r="H28" s="26" t="s">
        <v>115</v>
      </c>
      <c r="I28" s="21"/>
      <c r="J28" s="21"/>
      <c r="K28" s="21"/>
      <c r="L28" s="21"/>
      <c r="M28" s="35"/>
      <c r="N28" s="35"/>
      <c r="O28" s="35"/>
      <c r="P28" s="35"/>
      <c r="Q28" s="35"/>
      <c r="R28" s="35"/>
      <c r="S28" s="36"/>
    </row>
    <row r="29" spans="1:20" x14ac:dyDescent="0.25">
      <c r="A29" s="21"/>
      <c r="B29" s="21"/>
      <c r="C29" s="21"/>
      <c r="D29" s="21"/>
      <c r="E29" s="21"/>
      <c r="F29" s="25" t="s">
        <v>16</v>
      </c>
      <c r="G29" s="43">
        <f>calculations!X6</f>
        <v>6.4000000000000057E-2</v>
      </c>
      <c r="H29" s="26" t="s">
        <v>115</v>
      </c>
      <c r="I29" s="21"/>
      <c r="J29" s="21"/>
      <c r="K29" s="46"/>
      <c r="L29" s="21"/>
      <c r="M29" s="35"/>
      <c r="N29" s="35"/>
      <c r="O29" s="35"/>
      <c r="P29" s="35"/>
      <c r="Q29" s="35"/>
      <c r="R29" s="35"/>
      <c r="S29" s="36"/>
    </row>
    <row r="30" spans="1:20" x14ac:dyDescent="0.25">
      <c r="A30" s="21"/>
      <c r="B30" s="21"/>
      <c r="C30" s="21"/>
      <c r="D30" s="21"/>
      <c r="E30" s="21"/>
      <c r="F30" s="25" t="s">
        <v>120</v>
      </c>
      <c r="G30" s="48">
        <f>calculations!X12</f>
        <v>6.4000000000000057E-2</v>
      </c>
      <c r="H30" s="26" t="s">
        <v>115</v>
      </c>
      <c r="I30" s="21"/>
      <c r="J30" s="21"/>
      <c r="K30" s="47"/>
      <c r="L30" s="21"/>
      <c r="M30" s="35"/>
      <c r="N30" s="35"/>
      <c r="O30" s="35"/>
      <c r="P30" s="35"/>
      <c r="Q30" s="35"/>
      <c r="R30" s="35"/>
      <c r="S30" s="36"/>
    </row>
    <row r="31" spans="1:20" x14ac:dyDescent="0.25">
      <c r="A31" s="21"/>
      <c r="B31" s="21"/>
      <c r="C31" s="21"/>
      <c r="D31" s="21"/>
      <c r="E31" s="21"/>
      <c r="F31" s="25" t="s">
        <v>118</v>
      </c>
      <c r="G31" s="48">
        <f>calculations!X13</f>
        <v>-6.3204653622421267E-2</v>
      </c>
      <c r="H31" s="26" t="s">
        <v>116</v>
      </c>
      <c r="I31" s="46"/>
      <c r="J31" s="21"/>
      <c r="K31" s="47"/>
      <c r="L31" s="21"/>
      <c r="M31" s="35"/>
      <c r="N31" s="35"/>
      <c r="O31" s="35"/>
      <c r="P31" s="35"/>
      <c r="Q31" s="35"/>
      <c r="R31" s="35"/>
      <c r="S31" s="36"/>
    </row>
    <row r="32" spans="1:20" x14ac:dyDescent="0.25">
      <c r="A32" s="21"/>
      <c r="B32" s="21"/>
      <c r="C32" s="21"/>
      <c r="D32" s="21"/>
      <c r="E32" s="21"/>
      <c r="F32" s="25" t="s">
        <v>119</v>
      </c>
      <c r="G32" s="43">
        <f>calculations!X7</f>
        <v>15.616</v>
      </c>
      <c r="H32" s="26" t="s">
        <v>115</v>
      </c>
      <c r="J32" s="21"/>
      <c r="K32" s="21"/>
      <c r="L32" s="21"/>
      <c r="M32" s="21"/>
      <c r="N32" s="35"/>
      <c r="O32" s="35"/>
      <c r="P32" s="35"/>
      <c r="Q32" s="35"/>
      <c r="R32" s="35"/>
      <c r="S32" s="35"/>
      <c r="T32" s="36"/>
    </row>
    <row r="33" spans="1:20" ht="13.5" thickBot="1" x14ac:dyDescent="0.3">
      <c r="A33" s="21"/>
      <c r="B33" s="21"/>
      <c r="C33" s="21"/>
      <c r="D33" s="21"/>
      <c r="E33" s="21"/>
      <c r="F33" s="29" t="s">
        <v>26</v>
      </c>
      <c r="G33" s="44">
        <f>calculations!X18</f>
        <v>2.9550000000000001</v>
      </c>
      <c r="H33" s="30" t="s">
        <v>115</v>
      </c>
      <c r="I33" s="21"/>
      <c r="J33" s="21"/>
      <c r="K33" s="21"/>
      <c r="L33" s="21"/>
      <c r="M33" s="21"/>
      <c r="N33" s="35"/>
      <c r="O33" s="35"/>
      <c r="P33" s="35"/>
      <c r="Q33" s="35"/>
      <c r="R33" s="35"/>
      <c r="S33" s="35"/>
      <c r="T33" s="36"/>
    </row>
    <row r="34" spans="1:20" x14ac:dyDescent="0.25">
      <c r="A34" s="21"/>
      <c r="B34" s="21"/>
      <c r="C34" s="21"/>
      <c r="D34" s="21"/>
      <c r="E34" s="21"/>
      <c r="I34" s="21"/>
      <c r="J34" s="21"/>
      <c r="K34" s="21"/>
      <c r="L34" s="21"/>
      <c r="M34" s="21"/>
      <c r="N34" s="35"/>
      <c r="O34" s="35"/>
      <c r="P34" s="35"/>
      <c r="Q34" s="35"/>
      <c r="R34" s="35"/>
      <c r="S34" s="35"/>
      <c r="T34" s="36"/>
    </row>
    <row r="35" spans="1:20" ht="13.5" thickBot="1" x14ac:dyDescent="0.3">
      <c r="A35" s="21"/>
      <c r="B35" s="49"/>
      <c r="C35" s="49"/>
      <c r="D35" s="49"/>
      <c r="E35" s="21"/>
      <c r="I35" s="21"/>
      <c r="J35" s="21"/>
      <c r="K35" s="21"/>
      <c r="L35" s="35"/>
      <c r="M35" s="35"/>
      <c r="N35" s="35"/>
      <c r="O35" s="35"/>
      <c r="P35" s="35"/>
      <c r="Q35" s="35"/>
      <c r="R35" s="36"/>
    </row>
    <row r="36" spans="1:20" x14ac:dyDescent="0.25">
      <c r="A36" s="21"/>
      <c r="B36" s="146" t="s">
        <v>107</v>
      </c>
      <c r="C36" s="147"/>
      <c r="D36" s="148"/>
      <c r="E36" s="49"/>
      <c r="F36" s="143" t="s">
        <v>149</v>
      </c>
      <c r="G36" s="144"/>
      <c r="H36" s="145"/>
      <c r="I36" s="49"/>
      <c r="J36" s="21"/>
      <c r="K36" s="21"/>
      <c r="L36" s="35"/>
      <c r="M36" s="35"/>
      <c r="N36" s="35"/>
      <c r="O36" s="35"/>
      <c r="P36" s="35"/>
      <c r="Q36" s="35"/>
      <c r="R36" s="36"/>
    </row>
    <row r="37" spans="1:20" x14ac:dyDescent="0.25">
      <c r="A37" s="21"/>
      <c r="B37" s="22" t="s">
        <v>105</v>
      </c>
      <c r="C37" s="23" t="s">
        <v>100</v>
      </c>
      <c r="D37" s="24" t="s">
        <v>106</v>
      </c>
      <c r="E37" s="21"/>
      <c r="F37" s="25" t="s">
        <v>144</v>
      </c>
      <c r="G37" s="51" t="str">
        <f>calculations!X22</f>
        <v>ok</v>
      </c>
      <c r="H37" s="52"/>
      <c r="I37" s="21"/>
      <c r="J37" s="21"/>
      <c r="K37" s="21"/>
      <c r="L37" s="35"/>
      <c r="M37" s="35"/>
      <c r="N37" s="35"/>
      <c r="O37" s="35"/>
      <c r="P37" s="35"/>
      <c r="Q37" s="35"/>
      <c r="R37" s="36"/>
      <c r="S37" s="36"/>
    </row>
    <row r="38" spans="1:20" ht="13.5" thickBot="1" x14ac:dyDescent="0.3">
      <c r="A38" s="21"/>
      <c r="B38" s="32" t="s">
        <v>108</v>
      </c>
      <c r="C38" s="33"/>
      <c r="D38" s="34">
        <f>calculations!B37</f>
        <v>84</v>
      </c>
      <c r="E38" s="21"/>
      <c r="F38" s="25" t="s">
        <v>145</v>
      </c>
      <c r="G38" s="54" t="str">
        <f>calculations!X23</f>
        <v>ok</v>
      </c>
      <c r="H38" s="55"/>
      <c r="I38" s="21"/>
      <c r="J38" s="21"/>
      <c r="K38" s="21"/>
      <c r="L38" s="35"/>
      <c r="M38" s="35"/>
      <c r="N38" s="35"/>
      <c r="O38" s="35"/>
      <c r="P38" s="35"/>
      <c r="Q38" s="35"/>
      <c r="R38" s="36"/>
      <c r="S38" s="36"/>
    </row>
    <row r="39" spans="1:20" x14ac:dyDescent="0.25">
      <c r="A39" s="21"/>
      <c r="B39" s="50"/>
      <c r="C39" s="50"/>
      <c r="D39" s="50"/>
      <c r="E39" s="21"/>
      <c r="F39" s="25" t="s">
        <v>146</v>
      </c>
      <c r="G39" s="54" t="str">
        <f>calculations!X30</f>
        <v>ok</v>
      </c>
      <c r="H39" s="55"/>
      <c r="I39" s="21"/>
      <c r="J39" s="21"/>
      <c r="K39" s="21"/>
      <c r="L39" s="35"/>
      <c r="M39" s="35"/>
      <c r="N39" s="35"/>
      <c r="O39" s="35"/>
      <c r="P39" s="35"/>
      <c r="Q39" s="35"/>
      <c r="R39" s="36"/>
      <c r="S39" s="36"/>
    </row>
    <row r="40" spans="1:20" x14ac:dyDescent="0.25">
      <c r="A40" s="50"/>
      <c r="B40" s="50"/>
      <c r="C40" s="50"/>
      <c r="D40" s="50"/>
      <c r="E40" s="50"/>
      <c r="F40" s="25" t="s">
        <v>147</v>
      </c>
      <c r="G40" s="54" t="str">
        <f>calculations!X31</f>
        <v>high</v>
      </c>
      <c r="H40" s="55"/>
      <c r="I40" s="50"/>
      <c r="J40" s="50"/>
      <c r="K40" s="50"/>
      <c r="L40" s="35"/>
      <c r="M40" s="35"/>
      <c r="N40" s="35"/>
      <c r="O40" s="35"/>
      <c r="P40" s="35"/>
      <c r="Q40" s="53"/>
    </row>
    <row r="41" spans="1:20" ht="13.5" thickBot="1" x14ac:dyDescent="0.3">
      <c r="A41" s="50"/>
      <c r="B41" s="50"/>
      <c r="C41" s="50"/>
      <c r="D41" s="50"/>
      <c r="E41" s="50"/>
      <c r="F41" s="29" t="s">
        <v>148</v>
      </c>
      <c r="G41" s="56" t="str">
        <f>calculations!X32</f>
        <v>ok</v>
      </c>
      <c r="H41" s="57"/>
      <c r="I41" s="50"/>
      <c r="J41" s="50"/>
      <c r="K41" s="50"/>
      <c r="L41" s="53"/>
      <c r="M41" s="53"/>
      <c r="N41" s="53"/>
      <c r="O41" s="53"/>
      <c r="P41" s="53"/>
      <c r="Q41" s="53"/>
    </row>
    <row r="42" spans="1:20" x14ac:dyDescent="0.25">
      <c r="A42" s="50"/>
      <c r="E42" s="50"/>
      <c r="I42" s="50"/>
      <c r="J42" s="50"/>
      <c r="K42" s="50"/>
      <c r="L42" s="53"/>
      <c r="M42" s="53"/>
      <c r="N42" s="53"/>
      <c r="O42" s="53"/>
      <c r="P42" s="53"/>
      <c r="Q42" s="53"/>
    </row>
    <row r="43" spans="1:20" x14ac:dyDescent="0.25">
      <c r="L43" s="53"/>
      <c r="M43" s="53"/>
      <c r="N43" s="53"/>
      <c r="O43" s="53"/>
      <c r="P43" s="53"/>
      <c r="Q43" s="53"/>
    </row>
    <row r="44" spans="1:20" x14ac:dyDescent="0.25">
      <c r="L44" s="53"/>
      <c r="M44" s="53"/>
      <c r="N44" s="53"/>
      <c r="O44" s="53"/>
      <c r="P44" s="53"/>
      <c r="Q44" s="53"/>
    </row>
    <row r="45" spans="1:20" x14ac:dyDescent="0.25">
      <c r="L45" s="35"/>
      <c r="M45" s="35"/>
      <c r="N45" s="35"/>
      <c r="O45" s="35"/>
      <c r="P45" s="35"/>
      <c r="Q45" s="53"/>
    </row>
    <row r="46" spans="1:20" x14ac:dyDescent="0.25">
      <c r="L46" s="35"/>
      <c r="M46" s="35"/>
      <c r="N46" s="35"/>
      <c r="O46" s="35"/>
      <c r="P46" s="35"/>
      <c r="Q46" s="53"/>
    </row>
    <row r="47" spans="1:20" x14ac:dyDescent="0.25">
      <c r="L47" s="35"/>
      <c r="M47" s="35"/>
      <c r="N47" s="35"/>
      <c r="O47" s="58"/>
      <c r="P47" s="35"/>
      <c r="Q47" s="53"/>
    </row>
    <row r="48" spans="1:20" x14ac:dyDescent="0.25">
      <c r="L48" s="35"/>
      <c r="M48" s="35"/>
      <c r="N48" s="35"/>
      <c r="O48" s="59"/>
      <c r="P48" s="35"/>
      <c r="Q48" s="53"/>
    </row>
    <row r="49" spans="12:17" x14ac:dyDescent="0.25">
      <c r="L49" s="35"/>
      <c r="M49" s="35"/>
      <c r="N49" s="35"/>
      <c r="O49" s="59"/>
      <c r="P49" s="35"/>
      <c r="Q49" s="53"/>
    </row>
    <row r="50" spans="12:17" x14ac:dyDescent="0.25">
      <c r="L50" s="35"/>
      <c r="M50" s="35"/>
      <c r="N50" s="35"/>
      <c r="O50" s="59"/>
      <c r="P50" s="35"/>
      <c r="Q50" s="53"/>
    </row>
    <row r="51" spans="12:17" x14ac:dyDescent="0.25">
      <c r="L51" s="35"/>
      <c r="M51" s="35"/>
      <c r="N51" s="35"/>
      <c r="O51" s="35"/>
      <c r="P51" s="35"/>
      <c r="Q51" s="53"/>
    </row>
  </sheetData>
  <mergeCells count="6">
    <mergeCell ref="F36:H36"/>
    <mergeCell ref="B11:D11"/>
    <mergeCell ref="B36:D36"/>
    <mergeCell ref="F11:H11"/>
    <mergeCell ref="F16:H16"/>
    <mergeCell ref="F26:H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6"/>
  <sheetViews>
    <sheetView zoomScaleNormal="100" workbookViewId="0">
      <selection activeCell="A31" sqref="A31"/>
    </sheetView>
  </sheetViews>
  <sheetFormatPr defaultColWidth="11.42578125" defaultRowHeight="14.25" x14ac:dyDescent="0.25"/>
  <cols>
    <col min="1" max="1" width="49.42578125" style="134" customWidth="1"/>
    <col min="2" max="2" width="21.85546875" style="134" bestFit="1" customWidth="1"/>
    <col min="3" max="16384" width="11.42578125" style="134"/>
  </cols>
  <sheetData>
    <row r="1" spans="1:2" ht="12.75" customHeight="1" x14ac:dyDescent="0.25">
      <c r="A1" s="133" t="s">
        <v>50</v>
      </c>
      <c r="B1" s="133" t="s">
        <v>151</v>
      </c>
    </row>
    <row r="2" spans="1:2" ht="12.75" customHeight="1" x14ac:dyDescent="0.25">
      <c r="A2" s="133" t="s">
        <v>51</v>
      </c>
      <c r="B2" s="133" t="s">
        <v>150</v>
      </c>
    </row>
    <row r="3" spans="1:2" ht="12.75" customHeight="1" x14ac:dyDescent="0.25">
      <c r="A3" s="133" t="s">
        <v>52</v>
      </c>
      <c r="B3" s="133" t="s">
        <v>101</v>
      </c>
    </row>
    <row r="4" spans="1:2" ht="12.75" customHeight="1" x14ac:dyDescent="0.25">
      <c r="A4" s="133" t="s">
        <v>53</v>
      </c>
      <c r="B4" s="133" t="s">
        <v>102</v>
      </c>
    </row>
    <row r="5" spans="1:2" ht="12.75" customHeight="1" x14ac:dyDescent="0.25">
      <c r="A5" s="133" t="s">
        <v>54</v>
      </c>
      <c r="B5" s="135">
        <v>0.20549999999999999</v>
      </c>
    </row>
    <row r="6" spans="1:2" ht="12.75" customHeight="1" x14ac:dyDescent="0.25">
      <c r="A6" s="133" t="s">
        <v>55</v>
      </c>
      <c r="B6" s="135">
        <v>2.9999999999999997E-4</v>
      </c>
    </row>
    <row r="7" spans="1:2" ht="12.75" customHeight="1" x14ac:dyDescent="0.25">
      <c r="A7" s="133" t="s">
        <v>56</v>
      </c>
      <c r="B7" s="135">
        <v>4.8643000000000001</v>
      </c>
    </row>
    <row r="8" spans="1:2" ht="12.75" customHeight="1" x14ac:dyDescent="0.25">
      <c r="A8" s="133" t="s">
        <v>57</v>
      </c>
      <c r="B8" s="135">
        <v>9.1000000000000004E-3</v>
      </c>
    </row>
    <row r="9" spans="1:2" ht="12.75" customHeight="1" x14ac:dyDescent="0.2">
      <c r="A9" s="133" t="s">
        <v>58</v>
      </c>
      <c r="B9" s="136"/>
    </row>
    <row r="10" spans="1:2" ht="12.75" customHeight="1" x14ac:dyDescent="0.2">
      <c r="A10" s="133" t="s">
        <v>59</v>
      </c>
      <c r="B10" s="136"/>
    </row>
    <row r="11" spans="1:2" ht="12.75" customHeight="1" x14ac:dyDescent="0.2">
      <c r="A11" s="133" t="s">
        <v>60</v>
      </c>
      <c r="B11" s="136" t="s">
        <v>152</v>
      </c>
    </row>
    <row r="12" spans="1:2" ht="12.75" customHeight="1" x14ac:dyDescent="0.2">
      <c r="A12" s="133" t="s">
        <v>61</v>
      </c>
      <c r="B12" s="136" t="s">
        <v>153</v>
      </c>
    </row>
    <row r="13" spans="1:2" ht="12.75" customHeight="1" x14ac:dyDescent="0.2">
      <c r="A13" s="133" t="s">
        <v>62</v>
      </c>
      <c r="B13" s="136"/>
    </row>
    <row r="14" spans="1:2" ht="12.75" customHeight="1" x14ac:dyDescent="0.25">
      <c r="A14" s="133" t="s">
        <v>63</v>
      </c>
      <c r="B14" s="137">
        <v>4</v>
      </c>
    </row>
    <row r="15" spans="1:2" ht="12.75" customHeight="1" x14ac:dyDescent="0.25">
      <c r="A15" s="133" t="s">
        <v>64</v>
      </c>
      <c r="B15" s="138">
        <v>300</v>
      </c>
    </row>
    <row r="16" spans="1:2" ht="12.75" customHeight="1" x14ac:dyDescent="0.25">
      <c r="A16" s="133" t="s">
        <v>65</v>
      </c>
      <c r="B16" s="139">
        <v>22.978000000000002</v>
      </c>
    </row>
    <row r="17" spans="1:2" ht="12.75" customHeight="1" x14ac:dyDescent="0.25">
      <c r="A17" s="133" t="s">
        <v>66</v>
      </c>
      <c r="B17" s="140">
        <v>359.57</v>
      </c>
    </row>
    <row r="18" spans="1:2" ht="12.75" customHeight="1" x14ac:dyDescent="0.25">
      <c r="A18" s="133" t="s">
        <v>67</v>
      </c>
      <c r="B18" s="140">
        <v>359.86</v>
      </c>
    </row>
    <row r="19" spans="1:2" ht="12.75" customHeight="1" x14ac:dyDescent="0.25">
      <c r="A19" s="133" t="s">
        <v>68</v>
      </c>
      <c r="B19" s="140">
        <v>359.76</v>
      </c>
    </row>
    <row r="20" spans="1:2" ht="12.75" customHeight="1" x14ac:dyDescent="0.25">
      <c r="A20" s="133" t="s">
        <v>69</v>
      </c>
      <c r="B20" s="133" t="s">
        <v>2</v>
      </c>
    </row>
    <row r="21" spans="1:2" ht="12.75" customHeight="1" x14ac:dyDescent="0.25">
      <c r="A21" s="133" t="s">
        <v>70</v>
      </c>
      <c r="B21" s="133" t="s">
        <v>2</v>
      </c>
    </row>
    <row r="22" spans="1:2" ht="12.75" customHeight="1" x14ac:dyDescent="0.25">
      <c r="A22" s="133" t="s">
        <v>71</v>
      </c>
      <c r="B22" s="133" t="s">
        <v>2</v>
      </c>
    </row>
    <row r="23" spans="1:2" ht="12.75" customHeight="1" x14ac:dyDescent="0.25">
      <c r="A23" s="133" t="s">
        <v>72</v>
      </c>
      <c r="B23" s="133" t="s">
        <v>2</v>
      </c>
    </row>
    <row r="24" spans="1:2" ht="12.75" customHeight="1" x14ac:dyDescent="0.25">
      <c r="A24" s="133" t="s">
        <v>73</v>
      </c>
      <c r="B24" s="133" t="s">
        <v>2</v>
      </c>
    </row>
    <row r="25" spans="1:2" ht="12.75" customHeight="1" x14ac:dyDescent="0.25">
      <c r="A25" s="133" t="s">
        <v>74</v>
      </c>
      <c r="B25" s="133" t="s">
        <v>2</v>
      </c>
    </row>
    <row r="26" spans="1:2" ht="12.75" customHeight="1" x14ac:dyDescent="0.25">
      <c r="A26" s="133" t="s">
        <v>75</v>
      </c>
      <c r="B26" s="135">
        <v>0.20519999999999999</v>
      </c>
    </row>
    <row r="27" spans="1:2" ht="12.75" customHeight="1" x14ac:dyDescent="0.25">
      <c r="A27" s="133" t="s">
        <v>76</v>
      </c>
      <c r="B27" s="135">
        <v>0.20530000000000001</v>
      </c>
    </row>
    <row r="28" spans="1:2" ht="12.75" customHeight="1" x14ac:dyDescent="0.25">
      <c r="A28" s="133" t="s">
        <v>77</v>
      </c>
      <c r="B28" s="135">
        <v>0.20580000000000001</v>
      </c>
    </row>
    <row r="29" spans="1:2" ht="12.75" customHeight="1" x14ac:dyDescent="0.25">
      <c r="A29" s="133" t="s">
        <v>78</v>
      </c>
      <c r="B29" s="135">
        <v>0.20599999999999999</v>
      </c>
    </row>
    <row r="30" spans="1:2" ht="12.75" customHeight="1" x14ac:dyDescent="0.25">
      <c r="A30" s="133" t="s">
        <v>79</v>
      </c>
      <c r="B30" s="135">
        <v>4.8731999999999998</v>
      </c>
    </row>
    <row r="31" spans="1:2" ht="12.75" customHeight="1" x14ac:dyDescent="0.25">
      <c r="A31" s="133" t="s">
        <v>80</v>
      </c>
      <c r="B31" s="135">
        <v>4.8708999999999998</v>
      </c>
    </row>
    <row r="32" spans="1:2" ht="12.75" customHeight="1" x14ac:dyDescent="0.25">
      <c r="A32" s="133" t="s">
        <v>81</v>
      </c>
      <c r="B32" s="135">
        <v>4.859</v>
      </c>
    </row>
    <row r="33" spans="1:3" ht="12.75" customHeight="1" x14ac:dyDescent="0.2">
      <c r="A33" s="133" t="s">
        <v>82</v>
      </c>
      <c r="B33" s="135">
        <v>4.8543000000000003</v>
      </c>
      <c r="C33" s="136"/>
    </row>
    <row r="34" spans="1:3" ht="12.75" customHeight="1" x14ac:dyDescent="0.2">
      <c r="A34" s="133" t="s">
        <v>83</v>
      </c>
      <c r="B34" s="133" t="s">
        <v>103</v>
      </c>
      <c r="C34" s="136"/>
    </row>
    <row r="35" spans="1:3" ht="12.75" customHeight="1" x14ac:dyDescent="0.2">
      <c r="A35" s="133" t="s">
        <v>84</v>
      </c>
      <c r="B35" s="133" t="s">
        <v>104</v>
      </c>
      <c r="C35" s="136"/>
    </row>
    <row r="36" spans="1:3" ht="12.75" customHeight="1" x14ac:dyDescent="0.2">
      <c r="A36" s="133" t="s">
        <v>85</v>
      </c>
      <c r="B36" s="140">
        <v>84</v>
      </c>
      <c r="C36" s="136"/>
    </row>
    <row r="37" spans="1:3" ht="12.75" customHeight="1" x14ac:dyDescent="0.2">
      <c r="A37" s="133" t="s">
        <v>86</v>
      </c>
      <c r="B37" s="133" t="s">
        <v>3</v>
      </c>
      <c r="C37" s="136"/>
    </row>
    <row r="38" spans="1:3" ht="12.75" customHeight="1" x14ac:dyDescent="0.2">
      <c r="A38" s="133" t="s">
        <v>87</v>
      </c>
      <c r="B38" s="133" t="s">
        <v>88</v>
      </c>
      <c r="C38" s="136"/>
    </row>
    <row r="39" spans="1:3" ht="12.75" customHeight="1" x14ac:dyDescent="0.2">
      <c r="A39" s="133" t="s">
        <v>89</v>
      </c>
      <c r="B39" s="133" t="s">
        <v>90</v>
      </c>
      <c r="C39" s="136"/>
    </row>
    <row r="40" spans="1:3" ht="12.75" customHeight="1" x14ac:dyDescent="0.2">
      <c r="A40" s="133" t="s">
        <v>91</v>
      </c>
      <c r="B40" s="133" t="s">
        <v>4</v>
      </c>
      <c r="C40" s="136"/>
    </row>
    <row r="41" spans="1:3" ht="25.5" x14ac:dyDescent="0.2">
      <c r="A41" s="141" t="s">
        <v>92</v>
      </c>
      <c r="B41" s="136"/>
      <c r="C41" s="136"/>
    </row>
    <row r="42" spans="1:3" ht="12.75" customHeight="1" x14ac:dyDescent="0.2">
      <c r="A42" s="136"/>
      <c r="B42" s="133" t="s">
        <v>93</v>
      </c>
      <c r="C42" s="133" t="s">
        <v>94</v>
      </c>
    </row>
    <row r="43" spans="1:3" ht="12.75" customHeight="1" x14ac:dyDescent="0.2">
      <c r="A43" s="136"/>
      <c r="B43" s="138">
        <v>-60</v>
      </c>
      <c r="C43" s="139">
        <v>23.042000000000002</v>
      </c>
    </row>
    <row r="44" spans="1:3" ht="12.75" customHeight="1" x14ac:dyDescent="0.2">
      <c r="A44" s="136"/>
      <c r="B44" s="138">
        <v>-59</v>
      </c>
      <c r="C44" s="139">
        <v>23.041</v>
      </c>
    </row>
    <row r="45" spans="1:3" ht="12.75" customHeight="1" x14ac:dyDescent="0.2">
      <c r="A45" s="136"/>
      <c r="B45" s="138">
        <v>-58</v>
      </c>
      <c r="C45" s="139">
        <v>23.04</v>
      </c>
    </row>
    <row r="46" spans="1:3" ht="12.75" customHeight="1" x14ac:dyDescent="0.2">
      <c r="A46" s="136"/>
      <c r="B46" s="138">
        <v>-57</v>
      </c>
      <c r="C46" s="139">
        <v>23.038</v>
      </c>
    </row>
    <row r="47" spans="1:3" ht="12.75" customHeight="1" x14ac:dyDescent="0.2">
      <c r="A47" s="136"/>
      <c r="B47" s="138">
        <v>-56</v>
      </c>
      <c r="C47" s="139">
        <v>23.038</v>
      </c>
    </row>
    <row r="48" spans="1:3" ht="12.75" customHeight="1" x14ac:dyDescent="0.2">
      <c r="A48" s="136"/>
      <c r="B48" s="138">
        <v>-55</v>
      </c>
      <c r="C48" s="139">
        <v>23.036999999999999</v>
      </c>
    </row>
    <row r="49" spans="2:3" ht="12.75" customHeight="1" x14ac:dyDescent="0.25">
      <c r="B49" s="138">
        <v>-54</v>
      </c>
      <c r="C49" s="139">
        <v>23.035</v>
      </c>
    </row>
    <row r="50" spans="2:3" ht="12.75" customHeight="1" x14ac:dyDescent="0.25">
      <c r="B50" s="138">
        <v>-53</v>
      </c>
      <c r="C50" s="139">
        <v>23.033999999999999</v>
      </c>
    </row>
    <row r="51" spans="2:3" ht="12.75" customHeight="1" x14ac:dyDescent="0.25">
      <c r="B51" s="138">
        <v>-52</v>
      </c>
      <c r="C51" s="139">
        <v>23.032</v>
      </c>
    </row>
    <row r="52" spans="2:3" ht="12.75" customHeight="1" x14ac:dyDescent="0.25">
      <c r="B52" s="138">
        <v>-51</v>
      </c>
      <c r="C52" s="139">
        <v>23.032</v>
      </c>
    </row>
    <row r="53" spans="2:3" ht="12.75" customHeight="1" x14ac:dyDescent="0.25">
      <c r="B53" s="138">
        <v>-50</v>
      </c>
      <c r="C53" s="139">
        <v>23.032</v>
      </c>
    </row>
    <row r="54" spans="2:3" ht="12.75" customHeight="1" x14ac:dyDescent="0.25">
      <c r="B54" s="138">
        <v>-49</v>
      </c>
      <c r="C54" s="139">
        <v>23.030999999999999</v>
      </c>
    </row>
    <row r="55" spans="2:3" ht="12.75" customHeight="1" x14ac:dyDescent="0.25">
      <c r="B55" s="138">
        <v>-48</v>
      </c>
      <c r="C55" s="139">
        <v>23.029</v>
      </c>
    </row>
    <row r="56" spans="2:3" ht="12.75" customHeight="1" x14ac:dyDescent="0.25">
      <c r="B56" s="138">
        <v>-47</v>
      </c>
      <c r="C56" s="139">
        <v>23.027999999999999</v>
      </c>
    </row>
    <row r="57" spans="2:3" ht="12.75" customHeight="1" x14ac:dyDescent="0.25">
      <c r="B57" s="138">
        <v>-46</v>
      </c>
      <c r="C57" s="139">
        <v>23.027000000000001</v>
      </c>
    </row>
    <row r="58" spans="2:3" ht="12.75" customHeight="1" x14ac:dyDescent="0.25">
      <c r="B58" s="138">
        <v>-45</v>
      </c>
      <c r="C58" s="139">
        <v>23.027000000000001</v>
      </c>
    </row>
    <row r="59" spans="2:3" ht="12.75" customHeight="1" x14ac:dyDescent="0.25">
      <c r="B59" s="138">
        <v>-44</v>
      </c>
      <c r="C59" s="139">
        <v>23.024999999999999</v>
      </c>
    </row>
    <row r="60" spans="2:3" ht="12.75" customHeight="1" x14ac:dyDescent="0.25">
      <c r="B60" s="138">
        <v>-43</v>
      </c>
      <c r="C60" s="139">
        <v>23.023</v>
      </c>
    </row>
    <row r="61" spans="2:3" ht="12.75" customHeight="1" x14ac:dyDescent="0.25">
      <c r="B61" s="138">
        <v>-42</v>
      </c>
      <c r="C61" s="139">
        <v>23.021999999999998</v>
      </c>
    </row>
    <row r="62" spans="2:3" ht="12.75" customHeight="1" x14ac:dyDescent="0.25">
      <c r="B62" s="138">
        <v>-41</v>
      </c>
      <c r="C62" s="139">
        <v>23.021000000000001</v>
      </c>
    </row>
    <row r="63" spans="2:3" ht="12.75" customHeight="1" x14ac:dyDescent="0.25">
      <c r="B63" s="138">
        <v>-40</v>
      </c>
      <c r="C63" s="139">
        <v>23.02</v>
      </c>
    </row>
    <row r="64" spans="2:3" ht="12.75" customHeight="1" x14ac:dyDescent="0.25">
      <c r="B64" s="138">
        <v>-39</v>
      </c>
      <c r="C64" s="139">
        <v>23.02</v>
      </c>
    </row>
    <row r="65" spans="2:3" ht="12.75" customHeight="1" x14ac:dyDescent="0.25">
      <c r="B65" s="138">
        <v>-38</v>
      </c>
      <c r="C65" s="139">
        <v>23.018000000000001</v>
      </c>
    </row>
    <row r="66" spans="2:3" ht="12.75" customHeight="1" x14ac:dyDescent="0.25">
      <c r="B66" s="138">
        <v>-37</v>
      </c>
      <c r="C66" s="139">
        <v>23.018000000000001</v>
      </c>
    </row>
    <row r="67" spans="2:3" ht="12.75" customHeight="1" x14ac:dyDescent="0.25">
      <c r="B67" s="138">
        <v>-36</v>
      </c>
      <c r="C67" s="139">
        <v>23.015999999999998</v>
      </c>
    </row>
    <row r="68" spans="2:3" ht="12.75" customHeight="1" x14ac:dyDescent="0.25">
      <c r="B68" s="138">
        <v>-35</v>
      </c>
      <c r="C68" s="139">
        <v>23.013000000000002</v>
      </c>
    </row>
    <row r="69" spans="2:3" ht="12.75" customHeight="1" x14ac:dyDescent="0.25">
      <c r="B69" s="138">
        <v>-34</v>
      </c>
      <c r="C69" s="139">
        <v>23.013999999999999</v>
      </c>
    </row>
    <row r="70" spans="2:3" ht="12.75" customHeight="1" x14ac:dyDescent="0.25">
      <c r="B70" s="138">
        <v>-33</v>
      </c>
      <c r="C70" s="139">
        <v>23.013999999999999</v>
      </c>
    </row>
    <row r="71" spans="2:3" ht="12.75" customHeight="1" x14ac:dyDescent="0.25">
      <c r="B71" s="138">
        <v>-32</v>
      </c>
      <c r="C71" s="139">
        <v>23.012</v>
      </c>
    </row>
    <row r="72" spans="2:3" ht="12.75" customHeight="1" x14ac:dyDescent="0.25">
      <c r="B72" s="138">
        <v>-31</v>
      </c>
      <c r="C72" s="139">
        <v>23.012</v>
      </c>
    </row>
    <row r="73" spans="2:3" ht="12.75" customHeight="1" x14ac:dyDescent="0.25">
      <c r="B73" s="138">
        <v>-30</v>
      </c>
      <c r="C73" s="139">
        <v>23.01</v>
      </c>
    </row>
    <row r="74" spans="2:3" ht="12.75" customHeight="1" x14ac:dyDescent="0.25">
      <c r="B74" s="138">
        <v>-29</v>
      </c>
      <c r="C74" s="139">
        <v>23.009</v>
      </c>
    </row>
    <row r="75" spans="2:3" ht="12.75" customHeight="1" x14ac:dyDescent="0.25">
      <c r="B75" s="138">
        <v>-28</v>
      </c>
      <c r="C75" s="139">
        <v>23.007000000000001</v>
      </c>
    </row>
    <row r="76" spans="2:3" ht="12.75" customHeight="1" x14ac:dyDescent="0.25">
      <c r="B76" s="138">
        <v>-27</v>
      </c>
      <c r="C76" s="139">
        <v>23.006</v>
      </c>
    </row>
    <row r="77" spans="2:3" ht="12.75" customHeight="1" x14ac:dyDescent="0.25">
      <c r="B77" s="138">
        <v>-26</v>
      </c>
      <c r="C77" s="139">
        <v>23.004999999999999</v>
      </c>
    </row>
    <row r="78" spans="2:3" ht="12.75" customHeight="1" x14ac:dyDescent="0.25">
      <c r="B78" s="138">
        <v>-25</v>
      </c>
      <c r="C78" s="139">
        <v>23.004000000000001</v>
      </c>
    </row>
    <row r="79" spans="2:3" ht="12.75" customHeight="1" x14ac:dyDescent="0.25">
      <c r="B79" s="138">
        <v>-24</v>
      </c>
      <c r="C79" s="139">
        <v>23.003</v>
      </c>
    </row>
    <row r="80" spans="2:3" ht="12.75" customHeight="1" x14ac:dyDescent="0.25">
      <c r="B80" s="138">
        <v>-23</v>
      </c>
      <c r="C80" s="139">
        <v>23.001999999999999</v>
      </c>
    </row>
    <row r="81" spans="2:3" ht="12.75" customHeight="1" x14ac:dyDescent="0.25">
      <c r="B81" s="138">
        <v>-22</v>
      </c>
      <c r="C81" s="139">
        <v>23.001999999999999</v>
      </c>
    </row>
    <row r="82" spans="2:3" ht="12.75" customHeight="1" x14ac:dyDescent="0.25">
      <c r="B82" s="138">
        <v>-21</v>
      </c>
      <c r="C82" s="139">
        <v>23</v>
      </c>
    </row>
    <row r="83" spans="2:3" ht="12.75" customHeight="1" x14ac:dyDescent="0.25">
      <c r="B83" s="138">
        <v>-20</v>
      </c>
      <c r="C83" s="139">
        <v>23</v>
      </c>
    </row>
    <row r="84" spans="2:3" ht="12.75" customHeight="1" x14ac:dyDescent="0.25">
      <c r="B84" s="138">
        <v>-19</v>
      </c>
      <c r="C84" s="139">
        <v>22.998000000000001</v>
      </c>
    </row>
    <row r="85" spans="2:3" ht="12.75" customHeight="1" x14ac:dyDescent="0.25">
      <c r="B85" s="138">
        <v>-18</v>
      </c>
      <c r="C85" s="139">
        <v>22.997</v>
      </c>
    </row>
    <row r="86" spans="2:3" ht="12.75" customHeight="1" x14ac:dyDescent="0.25">
      <c r="B86" s="138">
        <v>-17</v>
      </c>
      <c r="C86" s="139">
        <v>22.995999999999999</v>
      </c>
    </row>
    <row r="87" spans="2:3" ht="12.75" customHeight="1" x14ac:dyDescent="0.25">
      <c r="B87" s="138">
        <v>-16</v>
      </c>
      <c r="C87" s="139">
        <v>22.995000000000001</v>
      </c>
    </row>
    <row r="88" spans="2:3" ht="12.75" customHeight="1" x14ac:dyDescent="0.25">
      <c r="B88" s="138">
        <v>-15</v>
      </c>
      <c r="C88" s="139">
        <v>22.994</v>
      </c>
    </row>
    <row r="89" spans="2:3" ht="12.75" customHeight="1" x14ac:dyDescent="0.25">
      <c r="B89" s="138">
        <v>-14</v>
      </c>
      <c r="C89" s="139">
        <v>22.992999999999999</v>
      </c>
    </row>
    <row r="90" spans="2:3" ht="12.75" customHeight="1" x14ac:dyDescent="0.25">
      <c r="B90" s="138">
        <v>-13</v>
      </c>
      <c r="C90" s="139">
        <v>22.992000000000001</v>
      </c>
    </row>
    <row r="91" spans="2:3" ht="12.75" customHeight="1" x14ac:dyDescent="0.25">
      <c r="B91" s="138">
        <v>-12</v>
      </c>
      <c r="C91" s="139">
        <v>22.992000000000001</v>
      </c>
    </row>
    <row r="92" spans="2:3" ht="12.75" customHeight="1" x14ac:dyDescent="0.25">
      <c r="B92" s="138">
        <v>-11</v>
      </c>
      <c r="C92" s="139">
        <v>22.99</v>
      </c>
    </row>
    <row r="93" spans="2:3" ht="12.75" customHeight="1" x14ac:dyDescent="0.25">
      <c r="B93" s="138">
        <v>-10</v>
      </c>
      <c r="C93" s="139">
        <v>22.989000000000001</v>
      </c>
    </row>
    <row r="94" spans="2:3" ht="12.75" customHeight="1" x14ac:dyDescent="0.25">
      <c r="B94" s="138">
        <v>-9</v>
      </c>
      <c r="C94" s="139">
        <v>22.986999999999998</v>
      </c>
    </row>
    <row r="95" spans="2:3" ht="12.75" customHeight="1" x14ac:dyDescent="0.25">
      <c r="B95" s="138">
        <v>-8</v>
      </c>
      <c r="C95" s="139">
        <v>22.988</v>
      </c>
    </row>
    <row r="96" spans="2:3" ht="12.75" customHeight="1" x14ac:dyDescent="0.25">
      <c r="B96" s="138">
        <v>-7</v>
      </c>
      <c r="C96" s="139">
        <v>22.986000000000001</v>
      </c>
    </row>
    <row r="97" spans="1:4" ht="12.75" customHeight="1" x14ac:dyDescent="0.2">
      <c r="A97" s="136"/>
      <c r="B97" s="138">
        <v>-6</v>
      </c>
      <c r="C97" s="139">
        <v>22.984000000000002</v>
      </c>
      <c r="D97" s="136"/>
    </row>
    <row r="98" spans="1:4" ht="12.75" customHeight="1" x14ac:dyDescent="0.2">
      <c r="A98" s="136"/>
      <c r="B98" s="138">
        <v>-5</v>
      </c>
      <c r="C98" s="139">
        <v>22.984999999999999</v>
      </c>
      <c r="D98" s="136"/>
    </row>
    <row r="99" spans="1:4" ht="12.75" customHeight="1" x14ac:dyDescent="0.2">
      <c r="A99" s="136"/>
      <c r="B99" s="138">
        <v>-4</v>
      </c>
      <c r="C99" s="139">
        <v>22.984000000000002</v>
      </c>
      <c r="D99" s="136"/>
    </row>
    <row r="100" spans="1:4" ht="12.75" customHeight="1" x14ac:dyDescent="0.2">
      <c r="A100" s="136"/>
      <c r="B100" s="138">
        <v>-3</v>
      </c>
      <c r="C100" s="139">
        <v>22.981000000000002</v>
      </c>
      <c r="D100" s="136"/>
    </row>
    <row r="101" spans="1:4" ht="12.75" customHeight="1" x14ac:dyDescent="0.2">
      <c r="A101" s="136"/>
      <c r="B101" s="138">
        <v>-2</v>
      </c>
      <c r="C101" s="139">
        <v>22.98</v>
      </c>
      <c r="D101" s="136"/>
    </row>
    <row r="102" spans="1:4" ht="12.75" customHeight="1" x14ac:dyDescent="0.2">
      <c r="A102" s="136"/>
      <c r="B102" s="138">
        <v>-1</v>
      </c>
      <c r="C102" s="139">
        <v>22.981000000000002</v>
      </c>
      <c r="D102" s="136"/>
    </row>
    <row r="103" spans="1:4" ht="12.75" customHeight="1" x14ac:dyDescent="0.2">
      <c r="A103" s="136"/>
      <c r="B103" s="138">
        <v>0</v>
      </c>
      <c r="C103" s="139">
        <v>22.978000000000002</v>
      </c>
      <c r="D103" s="136"/>
    </row>
    <row r="104" spans="1:4" ht="12.75" customHeight="1" x14ac:dyDescent="0.2">
      <c r="A104" s="133" t="s">
        <v>95</v>
      </c>
      <c r="B104" s="136"/>
      <c r="C104" s="136"/>
      <c r="D104" s="136"/>
    </row>
    <row r="105" spans="1:4" ht="12.75" customHeight="1" x14ac:dyDescent="0.2">
      <c r="A105" s="136"/>
      <c r="B105" s="133" t="s">
        <v>93</v>
      </c>
      <c r="C105" s="133" t="s">
        <v>96</v>
      </c>
      <c r="D105" s="133" t="s">
        <v>97</v>
      </c>
    </row>
    <row r="106" spans="1:4" ht="12.75" customHeight="1" x14ac:dyDescent="0.2">
      <c r="A106" s="136"/>
      <c r="B106" s="138">
        <v>0</v>
      </c>
      <c r="C106" s="139">
        <v>0</v>
      </c>
      <c r="D106" s="140">
        <v>359.58</v>
      </c>
    </row>
    <row r="107" spans="1:4" ht="12.75" customHeight="1" x14ac:dyDescent="0.2">
      <c r="A107" s="136"/>
      <c r="B107" s="138">
        <v>1</v>
      </c>
      <c r="C107" s="139">
        <v>0.155</v>
      </c>
      <c r="D107" s="140">
        <v>359.58</v>
      </c>
    </row>
    <row r="108" spans="1:4" ht="12.75" customHeight="1" x14ac:dyDescent="0.2">
      <c r="A108" s="136"/>
      <c r="B108" s="138">
        <v>2</v>
      </c>
      <c r="C108" s="139">
        <v>0.64600000000000002</v>
      </c>
      <c r="D108" s="140">
        <v>359.57</v>
      </c>
    </row>
    <row r="109" spans="1:4" ht="12.75" customHeight="1" x14ac:dyDescent="0.2">
      <c r="A109" s="136"/>
      <c r="B109" s="138">
        <v>3</v>
      </c>
      <c r="C109" s="139">
        <v>1.133</v>
      </c>
      <c r="D109" s="140">
        <v>359.68</v>
      </c>
    </row>
    <row r="110" spans="1:4" ht="12.75" customHeight="1" x14ac:dyDescent="0.2">
      <c r="A110" s="136"/>
      <c r="B110" s="138">
        <v>4</v>
      </c>
      <c r="C110" s="139">
        <v>1.56</v>
      </c>
      <c r="D110" s="140">
        <v>359.69</v>
      </c>
    </row>
    <row r="111" spans="1:4" ht="12.75" customHeight="1" x14ac:dyDescent="0.2">
      <c r="A111" s="136"/>
      <c r="B111" s="138">
        <v>5</v>
      </c>
      <c r="C111" s="139">
        <v>1.94</v>
      </c>
      <c r="D111" s="140">
        <v>359.59</v>
      </c>
    </row>
    <row r="112" spans="1:4" ht="12.75" customHeight="1" x14ac:dyDescent="0.2">
      <c r="A112" s="136"/>
      <c r="B112" s="138">
        <v>6</v>
      </c>
      <c r="C112" s="139">
        <v>2.2709999999999999</v>
      </c>
      <c r="D112" s="140">
        <v>359.69</v>
      </c>
    </row>
    <row r="113" spans="2:4" ht="12.75" customHeight="1" x14ac:dyDescent="0.25">
      <c r="B113" s="138">
        <v>7</v>
      </c>
      <c r="C113" s="139">
        <v>2.5139999999999998</v>
      </c>
      <c r="D113" s="140">
        <v>359.61</v>
      </c>
    </row>
    <row r="114" spans="2:4" ht="12.75" customHeight="1" x14ac:dyDescent="0.25">
      <c r="B114" s="138">
        <v>8</v>
      </c>
      <c r="C114" s="139">
        <v>2.7959999999999998</v>
      </c>
      <c r="D114" s="140">
        <v>359.7</v>
      </c>
    </row>
    <row r="115" spans="2:4" ht="12.75" customHeight="1" x14ac:dyDescent="0.25">
      <c r="B115" s="138">
        <v>9</v>
      </c>
      <c r="C115" s="139">
        <v>3.052</v>
      </c>
      <c r="D115" s="140">
        <v>359.62</v>
      </c>
    </row>
    <row r="116" spans="2:4" ht="12.75" customHeight="1" x14ac:dyDescent="0.25">
      <c r="B116" s="138">
        <v>10</v>
      </c>
      <c r="C116" s="139">
        <v>3.2930000000000001</v>
      </c>
      <c r="D116" s="140">
        <v>359.62</v>
      </c>
    </row>
    <row r="117" spans="2:4" ht="12.75" customHeight="1" x14ac:dyDescent="0.25">
      <c r="B117" s="138">
        <v>11</v>
      </c>
      <c r="C117" s="139">
        <v>3.5230000000000001</v>
      </c>
      <c r="D117" s="140">
        <v>359.68</v>
      </c>
    </row>
    <row r="118" spans="2:4" ht="12.75" customHeight="1" x14ac:dyDescent="0.25">
      <c r="B118" s="138">
        <v>12</v>
      </c>
      <c r="C118" s="139">
        <v>3.7360000000000002</v>
      </c>
      <c r="D118" s="140">
        <v>359.62</v>
      </c>
    </row>
    <row r="119" spans="2:4" ht="12.75" customHeight="1" x14ac:dyDescent="0.25">
      <c r="B119" s="138">
        <v>13</v>
      </c>
      <c r="C119" s="139">
        <v>3.8980000000000001</v>
      </c>
      <c r="D119" s="140">
        <v>359.71</v>
      </c>
    </row>
    <row r="120" spans="2:4" ht="12.75" customHeight="1" x14ac:dyDescent="0.25">
      <c r="B120" s="138">
        <v>14</v>
      </c>
      <c r="C120" s="139">
        <v>4.0960000000000001</v>
      </c>
      <c r="D120" s="140">
        <v>359.62</v>
      </c>
    </row>
    <row r="121" spans="2:4" ht="12.75" customHeight="1" x14ac:dyDescent="0.25">
      <c r="B121" s="138">
        <v>15</v>
      </c>
      <c r="C121" s="139">
        <v>4.2830000000000004</v>
      </c>
      <c r="D121" s="140">
        <v>359.71</v>
      </c>
    </row>
    <row r="122" spans="2:4" ht="12.75" customHeight="1" x14ac:dyDescent="0.25">
      <c r="B122" s="138">
        <v>16</v>
      </c>
      <c r="C122" s="139">
        <v>4.4630000000000001</v>
      </c>
      <c r="D122" s="140">
        <v>359.72</v>
      </c>
    </row>
    <row r="123" spans="2:4" ht="12.75" customHeight="1" x14ac:dyDescent="0.25">
      <c r="B123" s="138">
        <v>17</v>
      </c>
      <c r="C123" s="139">
        <v>4.6369999999999996</v>
      </c>
      <c r="D123" s="140">
        <v>359.63</v>
      </c>
    </row>
    <row r="124" spans="2:4" ht="12.75" customHeight="1" x14ac:dyDescent="0.25">
      <c r="B124" s="138">
        <v>18</v>
      </c>
      <c r="C124" s="139">
        <v>4.8029999999999999</v>
      </c>
      <c r="D124" s="140">
        <v>359.69</v>
      </c>
    </row>
    <row r="125" spans="2:4" ht="12.75" customHeight="1" x14ac:dyDescent="0.25">
      <c r="B125" s="138">
        <v>19</v>
      </c>
      <c r="C125" s="139">
        <v>4.9320000000000004</v>
      </c>
      <c r="D125" s="140">
        <v>359.63</v>
      </c>
    </row>
    <row r="126" spans="2:4" ht="12.75" customHeight="1" x14ac:dyDescent="0.25">
      <c r="B126" s="138">
        <v>20</v>
      </c>
      <c r="C126" s="139">
        <v>5.0890000000000004</v>
      </c>
      <c r="D126" s="140">
        <v>359.69</v>
      </c>
    </row>
    <row r="127" spans="2:4" ht="12.75" customHeight="1" x14ac:dyDescent="0.25">
      <c r="B127" s="138">
        <v>21</v>
      </c>
      <c r="C127" s="139">
        <v>5.24</v>
      </c>
      <c r="D127" s="140">
        <v>359.65</v>
      </c>
    </row>
    <row r="128" spans="2:4" ht="12.75" customHeight="1" x14ac:dyDescent="0.25">
      <c r="B128" s="138">
        <v>22</v>
      </c>
      <c r="C128" s="139">
        <v>5.3849999999999998</v>
      </c>
      <c r="D128" s="140">
        <v>359.64</v>
      </c>
    </row>
    <row r="129" spans="2:4" ht="12.75" customHeight="1" x14ac:dyDescent="0.25">
      <c r="B129" s="138">
        <v>23</v>
      </c>
      <c r="C129" s="139">
        <v>5.5270000000000001</v>
      </c>
      <c r="D129" s="140">
        <v>359.7</v>
      </c>
    </row>
    <row r="130" spans="2:4" ht="12.75" customHeight="1" x14ac:dyDescent="0.25">
      <c r="B130" s="138">
        <v>24</v>
      </c>
      <c r="C130" s="139">
        <v>5.665</v>
      </c>
      <c r="D130" s="140">
        <v>359.64</v>
      </c>
    </row>
    <row r="131" spans="2:4" ht="12.75" customHeight="1" x14ac:dyDescent="0.25">
      <c r="B131" s="138">
        <v>25</v>
      </c>
      <c r="C131" s="139">
        <v>5.77</v>
      </c>
      <c r="D131" s="140">
        <v>359.73</v>
      </c>
    </row>
    <row r="132" spans="2:4" ht="12.75" customHeight="1" x14ac:dyDescent="0.25">
      <c r="B132" s="138">
        <v>26</v>
      </c>
      <c r="C132" s="139">
        <v>5.9029999999999996</v>
      </c>
      <c r="D132" s="140">
        <v>359.65</v>
      </c>
    </row>
    <row r="133" spans="2:4" ht="12.75" customHeight="1" x14ac:dyDescent="0.25">
      <c r="B133" s="138">
        <v>27</v>
      </c>
      <c r="C133" s="139">
        <v>6.03</v>
      </c>
      <c r="D133" s="140">
        <v>359.71</v>
      </c>
    </row>
    <row r="134" spans="2:4" ht="12.75" customHeight="1" x14ac:dyDescent="0.25">
      <c r="B134" s="138">
        <v>28</v>
      </c>
      <c r="C134" s="139">
        <v>6.1520000000000001</v>
      </c>
      <c r="D134" s="140">
        <v>359.73</v>
      </c>
    </row>
    <row r="135" spans="2:4" ht="12.75" customHeight="1" x14ac:dyDescent="0.25">
      <c r="B135" s="138">
        <v>29</v>
      </c>
      <c r="C135" s="139">
        <v>6.274</v>
      </c>
      <c r="D135" s="140">
        <v>359.67</v>
      </c>
    </row>
    <row r="136" spans="2:4" ht="12.75" customHeight="1" x14ac:dyDescent="0.25">
      <c r="B136" s="138">
        <v>30</v>
      </c>
      <c r="C136" s="139">
        <v>6.391</v>
      </c>
      <c r="D136" s="140">
        <v>359.71</v>
      </c>
    </row>
    <row r="137" spans="2:4" ht="12.75" customHeight="1" x14ac:dyDescent="0.25">
      <c r="B137" s="138">
        <v>31</v>
      </c>
      <c r="C137" s="139">
        <v>6.4820000000000002</v>
      </c>
      <c r="D137" s="140">
        <v>359.66</v>
      </c>
    </row>
    <row r="138" spans="2:4" ht="12.75" customHeight="1" x14ac:dyDescent="0.25">
      <c r="B138" s="138">
        <v>32</v>
      </c>
      <c r="C138" s="139">
        <v>6.5940000000000003</v>
      </c>
      <c r="D138" s="140">
        <v>359.71</v>
      </c>
    </row>
    <row r="139" spans="2:4" ht="12.75" customHeight="1" x14ac:dyDescent="0.25">
      <c r="B139" s="138">
        <v>33</v>
      </c>
      <c r="C139" s="139">
        <v>6.7039999999999997</v>
      </c>
      <c r="D139" s="140">
        <v>359.67</v>
      </c>
    </row>
    <row r="140" spans="2:4" ht="12.75" customHeight="1" x14ac:dyDescent="0.25">
      <c r="B140" s="138">
        <v>34</v>
      </c>
      <c r="C140" s="139">
        <v>6.81</v>
      </c>
      <c r="D140" s="140">
        <v>359.66</v>
      </c>
    </row>
    <row r="141" spans="2:4" ht="12.75" customHeight="1" x14ac:dyDescent="0.25">
      <c r="B141" s="138">
        <v>35</v>
      </c>
      <c r="C141" s="139">
        <v>6.9169999999999998</v>
      </c>
      <c r="D141" s="140">
        <v>359.71</v>
      </c>
    </row>
    <row r="142" spans="2:4" ht="12.75" customHeight="1" x14ac:dyDescent="0.25">
      <c r="B142" s="138">
        <v>36</v>
      </c>
      <c r="C142" s="139">
        <v>7.0190000000000001</v>
      </c>
      <c r="D142" s="140">
        <v>359.67</v>
      </c>
    </row>
    <row r="143" spans="2:4" ht="12.75" customHeight="1" x14ac:dyDescent="0.25">
      <c r="B143" s="138">
        <v>37</v>
      </c>
      <c r="C143" s="139">
        <v>7.1</v>
      </c>
      <c r="D143" s="140">
        <v>359.76</v>
      </c>
    </row>
    <row r="144" spans="2:4" ht="12.75" customHeight="1" x14ac:dyDescent="0.25">
      <c r="B144" s="138">
        <v>38</v>
      </c>
      <c r="C144" s="139">
        <v>7.1980000000000004</v>
      </c>
      <c r="D144" s="140">
        <v>359.68</v>
      </c>
    </row>
    <row r="145" spans="2:4" ht="12.75" customHeight="1" x14ac:dyDescent="0.25">
      <c r="B145" s="138">
        <v>39</v>
      </c>
      <c r="C145" s="139">
        <v>7.2939999999999996</v>
      </c>
      <c r="D145" s="140">
        <v>359.77</v>
      </c>
    </row>
    <row r="146" spans="2:4" ht="12.75" customHeight="1" x14ac:dyDescent="0.25">
      <c r="B146" s="138">
        <v>40</v>
      </c>
      <c r="C146" s="139">
        <v>7.3890000000000002</v>
      </c>
      <c r="D146" s="140">
        <v>359.77</v>
      </c>
    </row>
    <row r="147" spans="2:4" ht="12.75" customHeight="1" x14ac:dyDescent="0.25">
      <c r="B147" s="138">
        <v>41</v>
      </c>
      <c r="C147" s="139">
        <v>7.4820000000000002</v>
      </c>
      <c r="D147" s="140">
        <v>359.69</v>
      </c>
    </row>
    <row r="148" spans="2:4" ht="12.75" customHeight="1" x14ac:dyDescent="0.25">
      <c r="B148" s="138">
        <v>42</v>
      </c>
      <c r="C148" s="139">
        <v>7.5730000000000004</v>
      </c>
      <c r="D148" s="140">
        <v>359.75</v>
      </c>
    </row>
    <row r="149" spans="2:4" ht="12.75" customHeight="1" x14ac:dyDescent="0.25">
      <c r="B149" s="138">
        <v>43</v>
      </c>
      <c r="C149" s="139">
        <v>7.6449999999999996</v>
      </c>
      <c r="D149" s="140">
        <v>359.67</v>
      </c>
    </row>
    <row r="150" spans="2:4" ht="12.75" customHeight="1" x14ac:dyDescent="0.25">
      <c r="B150" s="138">
        <v>44</v>
      </c>
      <c r="C150" s="139">
        <v>7.734</v>
      </c>
      <c r="D150" s="140">
        <v>359.73</v>
      </c>
    </row>
    <row r="151" spans="2:4" ht="12.75" customHeight="1" x14ac:dyDescent="0.25">
      <c r="B151" s="138">
        <v>45</v>
      </c>
      <c r="C151" s="139">
        <v>7.82</v>
      </c>
      <c r="D151" s="140">
        <v>359.69</v>
      </c>
    </row>
    <row r="152" spans="2:4" ht="12.75" customHeight="1" x14ac:dyDescent="0.25">
      <c r="B152" s="138">
        <v>46</v>
      </c>
      <c r="C152" s="139">
        <v>7.9039999999999999</v>
      </c>
      <c r="D152" s="140">
        <v>359.69</v>
      </c>
    </row>
    <row r="153" spans="2:4" ht="12.75" customHeight="1" x14ac:dyDescent="0.25">
      <c r="B153" s="138">
        <v>47</v>
      </c>
      <c r="C153" s="139">
        <v>7.9870000000000001</v>
      </c>
      <c r="D153" s="140">
        <v>359.76</v>
      </c>
    </row>
    <row r="154" spans="2:4" ht="12.75" customHeight="1" x14ac:dyDescent="0.25">
      <c r="B154" s="138">
        <v>48</v>
      </c>
      <c r="C154" s="139">
        <v>8.07</v>
      </c>
      <c r="D154" s="140">
        <v>359.69</v>
      </c>
    </row>
    <row r="155" spans="2:4" ht="12.75" customHeight="1" x14ac:dyDescent="0.25">
      <c r="B155" s="138">
        <v>49</v>
      </c>
      <c r="C155" s="139">
        <v>8.1329999999999991</v>
      </c>
      <c r="D155" s="140">
        <v>359.79</v>
      </c>
    </row>
    <row r="156" spans="2:4" ht="12.75" customHeight="1" x14ac:dyDescent="0.25">
      <c r="B156" s="138">
        <v>50</v>
      </c>
      <c r="C156" s="139">
        <v>8.2129999999999992</v>
      </c>
      <c r="D156" s="140">
        <v>359.69</v>
      </c>
    </row>
    <row r="157" spans="2:4" ht="12.75" customHeight="1" x14ac:dyDescent="0.25">
      <c r="B157" s="138">
        <v>51</v>
      </c>
      <c r="C157" s="139">
        <v>8.2910000000000004</v>
      </c>
      <c r="D157" s="140">
        <v>359.78</v>
      </c>
    </row>
    <row r="158" spans="2:4" ht="12.75" customHeight="1" x14ac:dyDescent="0.25">
      <c r="B158" s="138">
        <v>52</v>
      </c>
      <c r="C158" s="139">
        <v>8.3670000000000009</v>
      </c>
      <c r="D158" s="140">
        <v>359.78</v>
      </c>
    </row>
    <row r="159" spans="2:4" ht="12.75" customHeight="1" x14ac:dyDescent="0.25">
      <c r="B159" s="138">
        <v>53</v>
      </c>
      <c r="C159" s="139">
        <v>8.4440000000000008</v>
      </c>
      <c r="D159" s="140">
        <v>359.71</v>
      </c>
    </row>
    <row r="160" spans="2:4" ht="12.75" customHeight="1" x14ac:dyDescent="0.25">
      <c r="B160" s="138">
        <v>54</v>
      </c>
      <c r="C160" s="139">
        <v>8.5169999999999995</v>
      </c>
      <c r="D160" s="140">
        <v>359.78</v>
      </c>
    </row>
    <row r="161" spans="2:4" ht="12.75" customHeight="1" x14ac:dyDescent="0.25">
      <c r="B161" s="138">
        <v>55</v>
      </c>
      <c r="C161" s="139">
        <v>8.5749999999999993</v>
      </c>
      <c r="D161" s="140">
        <v>359.69</v>
      </c>
    </row>
    <row r="162" spans="2:4" ht="12.75" customHeight="1" x14ac:dyDescent="0.25">
      <c r="B162" s="138">
        <v>56</v>
      </c>
      <c r="C162" s="139">
        <v>8.6489999999999991</v>
      </c>
      <c r="D162" s="140">
        <v>359.78</v>
      </c>
    </row>
    <row r="163" spans="2:4" ht="12.75" customHeight="1" x14ac:dyDescent="0.25">
      <c r="B163" s="138">
        <v>57</v>
      </c>
      <c r="C163" s="139">
        <v>8.7189999999999994</v>
      </c>
      <c r="D163" s="140">
        <v>359.69</v>
      </c>
    </row>
    <row r="164" spans="2:4" ht="12.75" customHeight="1" x14ac:dyDescent="0.25">
      <c r="B164" s="138">
        <v>58</v>
      </c>
      <c r="C164" s="139">
        <v>8.7889999999999997</v>
      </c>
      <c r="D164" s="140">
        <v>359.69</v>
      </c>
    </row>
    <row r="165" spans="2:4" ht="12.75" customHeight="1" x14ac:dyDescent="0.25">
      <c r="B165" s="138">
        <v>59</v>
      </c>
      <c r="C165" s="139">
        <v>8.859</v>
      </c>
      <c r="D165" s="140">
        <v>359.78</v>
      </c>
    </row>
    <row r="166" spans="2:4" ht="12.75" customHeight="1" x14ac:dyDescent="0.25">
      <c r="B166" s="138">
        <v>60</v>
      </c>
      <c r="C166" s="139">
        <v>8.9260000000000002</v>
      </c>
      <c r="D166" s="140">
        <v>359.69</v>
      </c>
    </row>
    <row r="167" spans="2:4" ht="12.75" customHeight="1" x14ac:dyDescent="0.25">
      <c r="B167" s="138">
        <v>61</v>
      </c>
      <c r="C167" s="139">
        <v>8.9789999999999992</v>
      </c>
      <c r="D167" s="140">
        <v>359.8</v>
      </c>
    </row>
    <row r="168" spans="2:4" ht="12.75" customHeight="1" x14ac:dyDescent="0.25">
      <c r="B168" s="138">
        <v>62</v>
      </c>
      <c r="C168" s="139">
        <v>9.0449999999999999</v>
      </c>
      <c r="D168" s="140">
        <v>359.7</v>
      </c>
    </row>
    <row r="169" spans="2:4" ht="12.75" customHeight="1" x14ac:dyDescent="0.25">
      <c r="B169" s="138">
        <v>63</v>
      </c>
      <c r="C169" s="139">
        <v>9.1110000000000007</v>
      </c>
      <c r="D169" s="140">
        <v>359.8</v>
      </c>
    </row>
    <row r="170" spans="2:4" ht="12.75" customHeight="1" x14ac:dyDescent="0.25">
      <c r="B170" s="138">
        <v>64</v>
      </c>
      <c r="C170" s="139">
        <v>9.1739999999999995</v>
      </c>
      <c r="D170" s="140">
        <v>359.8</v>
      </c>
    </row>
    <row r="171" spans="2:4" ht="12.75" customHeight="1" x14ac:dyDescent="0.25">
      <c r="B171" s="138">
        <v>65</v>
      </c>
      <c r="C171" s="139">
        <v>9.2390000000000008</v>
      </c>
      <c r="D171" s="140">
        <v>359.69</v>
      </c>
    </row>
    <row r="172" spans="2:4" ht="12.75" customHeight="1" x14ac:dyDescent="0.25">
      <c r="B172" s="138">
        <v>66</v>
      </c>
      <c r="C172" s="139">
        <v>9.3019999999999996</v>
      </c>
      <c r="D172" s="140">
        <v>359.82</v>
      </c>
    </row>
    <row r="173" spans="2:4" ht="12.75" customHeight="1" x14ac:dyDescent="0.25">
      <c r="B173" s="138">
        <v>67</v>
      </c>
      <c r="C173" s="139">
        <v>9.3510000000000009</v>
      </c>
      <c r="D173" s="140">
        <v>359.73</v>
      </c>
    </row>
    <row r="174" spans="2:4" ht="12.75" customHeight="1" x14ac:dyDescent="0.25">
      <c r="B174" s="138">
        <v>68</v>
      </c>
      <c r="C174" s="139">
        <v>9.4130000000000003</v>
      </c>
      <c r="D174" s="140">
        <v>359.8</v>
      </c>
    </row>
    <row r="175" spans="2:4" ht="12.75" customHeight="1" x14ac:dyDescent="0.25">
      <c r="B175" s="138">
        <v>69</v>
      </c>
      <c r="C175" s="139">
        <v>9.4730000000000008</v>
      </c>
      <c r="D175" s="140">
        <v>359.71</v>
      </c>
    </row>
    <row r="176" spans="2:4" ht="12.75" customHeight="1" x14ac:dyDescent="0.25">
      <c r="B176" s="138">
        <v>70</v>
      </c>
      <c r="C176" s="139">
        <v>9.532</v>
      </c>
      <c r="D176" s="140">
        <v>359.73</v>
      </c>
    </row>
    <row r="177" spans="2:4" ht="12.75" customHeight="1" x14ac:dyDescent="0.25">
      <c r="B177" s="138">
        <v>71</v>
      </c>
      <c r="C177" s="139">
        <v>9.5920000000000005</v>
      </c>
      <c r="D177" s="140">
        <v>359.81</v>
      </c>
    </row>
    <row r="178" spans="2:4" ht="12.75" customHeight="1" x14ac:dyDescent="0.25">
      <c r="B178" s="138">
        <v>72</v>
      </c>
      <c r="C178" s="139">
        <v>9.6489999999999991</v>
      </c>
      <c r="D178" s="140">
        <v>359.74</v>
      </c>
    </row>
    <row r="179" spans="2:4" ht="12.75" customHeight="1" x14ac:dyDescent="0.25">
      <c r="B179" s="138">
        <v>73</v>
      </c>
      <c r="C179" s="139">
        <v>9.6950000000000003</v>
      </c>
      <c r="D179" s="140">
        <v>359.78</v>
      </c>
    </row>
    <row r="180" spans="2:4" ht="12.75" customHeight="1" x14ac:dyDescent="0.25">
      <c r="B180" s="138">
        <v>74</v>
      </c>
      <c r="C180" s="139">
        <v>9.7520000000000007</v>
      </c>
      <c r="D180" s="140">
        <v>359.73</v>
      </c>
    </row>
    <row r="181" spans="2:4" ht="12.75" customHeight="1" x14ac:dyDescent="0.25">
      <c r="B181" s="138">
        <v>75</v>
      </c>
      <c r="C181" s="139">
        <v>9.8079999999999998</v>
      </c>
      <c r="D181" s="140">
        <v>359.78</v>
      </c>
    </row>
    <row r="182" spans="2:4" ht="12.75" customHeight="1" x14ac:dyDescent="0.25">
      <c r="B182" s="138">
        <v>76</v>
      </c>
      <c r="C182" s="139">
        <v>9.8629999999999995</v>
      </c>
      <c r="D182" s="140">
        <v>359.76</v>
      </c>
    </row>
    <row r="183" spans="2:4" ht="12.75" customHeight="1" x14ac:dyDescent="0.25">
      <c r="B183" s="138">
        <v>77</v>
      </c>
      <c r="C183" s="139">
        <v>9.9190000000000005</v>
      </c>
      <c r="D183" s="140">
        <v>359.76</v>
      </c>
    </row>
    <row r="184" spans="2:4" ht="12.75" customHeight="1" x14ac:dyDescent="0.25">
      <c r="B184" s="138">
        <v>78</v>
      </c>
      <c r="C184" s="139">
        <v>9.9719999999999995</v>
      </c>
      <c r="D184" s="140">
        <v>359.76</v>
      </c>
    </row>
    <row r="185" spans="2:4" ht="12.75" customHeight="1" x14ac:dyDescent="0.25">
      <c r="B185" s="138">
        <v>79</v>
      </c>
      <c r="C185" s="139">
        <v>10.016</v>
      </c>
      <c r="D185" s="140">
        <v>359.77</v>
      </c>
    </row>
    <row r="186" spans="2:4" ht="12.75" customHeight="1" x14ac:dyDescent="0.25">
      <c r="B186" s="138">
        <v>80</v>
      </c>
      <c r="C186" s="139">
        <v>10.067</v>
      </c>
      <c r="D186" s="140">
        <v>359.77</v>
      </c>
    </row>
    <row r="187" spans="2:4" ht="12.75" customHeight="1" x14ac:dyDescent="0.25">
      <c r="B187" s="138">
        <v>81</v>
      </c>
      <c r="C187" s="139">
        <v>10.121</v>
      </c>
      <c r="D187" s="140">
        <v>359.78</v>
      </c>
    </row>
    <row r="188" spans="2:4" ht="12.75" customHeight="1" x14ac:dyDescent="0.25">
      <c r="B188" s="138">
        <v>82</v>
      </c>
      <c r="C188" s="139">
        <v>10.172000000000001</v>
      </c>
      <c r="D188" s="140">
        <v>359.78</v>
      </c>
    </row>
    <row r="189" spans="2:4" ht="12.75" customHeight="1" x14ac:dyDescent="0.25">
      <c r="B189" s="138">
        <v>83</v>
      </c>
      <c r="C189" s="139">
        <v>10.223000000000001</v>
      </c>
      <c r="D189" s="140">
        <v>359.74</v>
      </c>
    </row>
    <row r="190" spans="2:4" ht="12.75" customHeight="1" x14ac:dyDescent="0.25">
      <c r="B190" s="138">
        <v>84</v>
      </c>
      <c r="C190" s="139">
        <v>10.275</v>
      </c>
      <c r="D190" s="140">
        <v>359.77</v>
      </c>
    </row>
    <row r="191" spans="2:4" ht="12.75" customHeight="1" x14ac:dyDescent="0.25">
      <c r="B191" s="138">
        <v>85</v>
      </c>
      <c r="C191" s="139">
        <v>10.315</v>
      </c>
      <c r="D191" s="140">
        <v>359.72</v>
      </c>
    </row>
    <row r="192" spans="2:4" ht="12.75" customHeight="1" x14ac:dyDescent="0.25">
      <c r="B192" s="138">
        <v>86</v>
      </c>
      <c r="C192" s="139">
        <v>10.364000000000001</v>
      </c>
      <c r="D192" s="140">
        <v>359.77</v>
      </c>
    </row>
    <row r="193" spans="2:4" ht="12.75" customHeight="1" x14ac:dyDescent="0.25">
      <c r="B193" s="138">
        <v>87</v>
      </c>
      <c r="C193" s="139">
        <v>10.413</v>
      </c>
      <c r="D193" s="140">
        <v>359.74</v>
      </c>
    </row>
    <row r="194" spans="2:4" ht="12.75" customHeight="1" x14ac:dyDescent="0.25">
      <c r="B194" s="138">
        <v>88</v>
      </c>
      <c r="C194" s="139">
        <v>10.462</v>
      </c>
      <c r="D194" s="140">
        <v>359.73</v>
      </c>
    </row>
    <row r="195" spans="2:4" ht="12.75" customHeight="1" x14ac:dyDescent="0.25">
      <c r="B195" s="138">
        <v>89</v>
      </c>
      <c r="C195" s="139">
        <v>10.509</v>
      </c>
      <c r="D195" s="140">
        <v>359.78</v>
      </c>
    </row>
    <row r="196" spans="2:4" ht="12.75" customHeight="1" x14ac:dyDescent="0.25">
      <c r="B196" s="138">
        <v>90</v>
      </c>
      <c r="C196" s="139">
        <v>10.557</v>
      </c>
      <c r="D196" s="140">
        <v>359.75</v>
      </c>
    </row>
    <row r="197" spans="2:4" ht="12.75" customHeight="1" x14ac:dyDescent="0.25">
      <c r="B197" s="138">
        <v>91</v>
      </c>
      <c r="C197" s="139">
        <v>10.595000000000001</v>
      </c>
      <c r="D197" s="140">
        <v>359.75</v>
      </c>
    </row>
    <row r="198" spans="2:4" ht="12.75" customHeight="1" x14ac:dyDescent="0.25">
      <c r="B198" s="138">
        <v>92</v>
      </c>
      <c r="C198" s="139">
        <v>10.641999999999999</v>
      </c>
      <c r="D198" s="140">
        <v>359.73</v>
      </c>
    </row>
    <row r="199" spans="2:4" ht="12.75" customHeight="1" x14ac:dyDescent="0.25">
      <c r="B199" s="138">
        <v>93</v>
      </c>
      <c r="C199" s="139">
        <v>10.686999999999999</v>
      </c>
      <c r="D199" s="140">
        <v>359.75</v>
      </c>
    </row>
    <row r="200" spans="2:4" ht="12.75" customHeight="1" x14ac:dyDescent="0.25">
      <c r="B200" s="138">
        <v>94</v>
      </c>
      <c r="C200" s="139">
        <v>10.731999999999999</v>
      </c>
      <c r="D200" s="140">
        <v>359.76</v>
      </c>
    </row>
    <row r="201" spans="2:4" ht="12.75" customHeight="1" x14ac:dyDescent="0.25">
      <c r="B201" s="138">
        <v>95</v>
      </c>
      <c r="C201" s="139">
        <v>10.779</v>
      </c>
      <c r="D201" s="140">
        <v>359.75</v>
      </c>
    </row>
    <row r="202" spans="2:4" ht="12.75" customHeight="1" x14ac:dyDescent="0.25">
      <c r="B202" s="138">
        <v>96</v>
      </c>
      <c r="C202" s="139">
        <v>10.823</v>
      </c>
      <c r="D202" s="140">
        <v>359.76</v>
      </c>
    </row>
    <row r="203" spans="2:4" ht="12.75" customHeight="1" x14ac:dyDescent="0.25">
      <c r="B203" s="138">
        <v>97</v>
      </c>
      <c r="C203" s="139">
        <v>10.859</v>
      </c>
      <c r="D203" s="140">
        <v>359.74</v>
      </c>
    </row>
    <row r="204" spans="2:4" ht="12.75" customHeight="1" x14ac:dyDescent="0.25">
      <c r="B204" s="138">
        <v>98</v>
      </c>
      <c r="C204" s="139">
        <v>10.901999999999999</v>
      </c>
      <c r="D204" s="140">
        <v>359.77</v>
      </c>
    </row>
    <row r="205" spans="2:4" ht="12.75" customHeight="1" x14ac:dyDescent="0.25">
      <c r="B205" s="138">
        <v>99</v>
      </c>
      <c r="C205" s="139">
        <v>10.946</v>
      </c>
      <c r="D205" s="140">
        <v>359.73</v>
      </c>
    </row>
    <row r="206" spans="2:4" ht="12.75" customHeight="1" x14ac:dyDescent="0.25">
      <c r="B206" s="138">
        <v>100</v>
      </c>
      <c r="C206" s="139">
        <v>10.988</v>
      </c>
      <c r="D206" s="140">
        <v>359.72</v>
      </c>
    </row>
    <row r="207" spans="2:4" ht="12.75" customHeight="1" x14ac:dyDescent="0.25">
      <c r="B207" s="138">
        <v>101</v>
      </c>
      <c r="C207" s="139">
        <v>11.032999999999999</v>
      </c>
      <c r="D207" s="140">
        <v>359.78</v>
      </c>
    </row>
    <row r="208" spans="2:4" ht="12.75" customHeight="1" x14ac:dyDescent="0.25">
      <c r="B208" s="138">
        <v>102</v>
      </c>
      <c r="C208" s="139">
        <v>11.074999999999999</v>
      </c>
      <c r="D208" s="140">
        <v>359.72</v>
      </c>
    </row>
    <row r="209" spans="2:4" ht="12.75" customHeight="1" x14ac:dyDescent="0.25">
      <c r="B209" s="138">
        <v>103</v>
      </c>
      <c r="C209" s="139">
        <v>11.108000000000001</v>
      </c>
      <c r="D209" s="140">
        <v>359.82</v>
      </c>
    </row>
    <row r="210" spans="2:4" ht="12.75" customHeight="1" x14ac:dyDescent="0.25">
      <c r="B210" s="138">
        <v>104</v>
      </c>
      <c r="C210" s="139">
        <v>11.15</v>
      </c>
      <c r="D210" s="140">
        <v>359.72</v>
      </c>
    </row>
    <row r="211" spans="2:4" ht="12.75" customHeight="1" x14ac:dyDescent="0.25">
      <c r="B211" s="138">
        <v>105</v>
      </c>
      <c r="C211" s="139">
        <v>11.191000000000001</v>
      </c>
      <c r="D211" s="140">
        <v>359.82</v>
      </c>
    </row>
    <row r="212" spans="2:4" ht="12.75" customHeight="1" x14ac:dyDescent="0.25">
      <c r="B212" s="138">
        <v>106</v>
      </c>
      <c r="C212" s="139">
        <v>11.231999999999999</v>
      </c>
      <c r="D212" s="140">
        <v>359.82</v>
      </c>
    </row>
    <row r="213" spans="2:4" ht="12.75" customHeight="1" x14ac:dyDescent="0.25">
      <c r="B213" s="138">
        <v>107</v>
      </c>
      <c r="C213" s="139">
        <v>11.272</v>
      </c>
      <c r="D213" s="140">
        <v>359.73</v>
      </c>
    </row>
    <row r="214" spans="2:4" ht="12.75" customHeight="1" x14ac:dyDescent="0.25">
      <c r="B214" s="138">
        <v>108</v>
      </c>
      <c r="C214" s="139">
        <v>11.313000000000001</v>
      </c>
      <c r="D214" s="140">
        <v>359.83</v>
      </c>
    </row>
    <row r="215" spans="2:4" ht="12.75" customHeight="1" x14ac:dyDescent="0.25">
      <c r="B215" s="138">
        <v>109</v>
      </c>
      <c r="C215" s="139">
        <v>11.343999999999999</v>
      </c>
      <c r="D215" s="140">
        <v>359.75</v>
      </c>
    </row>
    <row r="216" spans="2:4" ht="12.75" customHeight="1" x14ac:dyDescent="0.25">
      <c r="B216" s="138">
        <v>110</v>
      </c>
      <c r="C216" s="139">
        <v>11.385</v>
      </c>
      <c r="D216" s="140">
        <v>359.82</v>
      </c>
    </row>
    <row r="217" spans="2:4" ht="12.75" customHeight="1" x14ac:dyDescent="0.25">
      <c r="B217" s="138">
        <v>111</v>
      </c>
      <c r="C217" s="139">
        <v>11.423</v>
      </c>
      <c r="D217" s="140">
        <v>359.77</v>
      </c>
    </row>
    <row r="218" spans="2:4" ht="12.75" customHeight="1" x14ac:dyDescent="0.25">
      <c r="B218" s="138">
        <v>112</v>
      </c>
      <c r="C218" s="139">
        <v>11.462</v>
      </c>
      <c r="D218" s="140">
        <v>359.8</v>
      </c>
    </row>
    <row r="219" spans="2:4" ht="12.75" customHeight="1" x14ac:dyDescent="0.25">
      <c r="B219" s="138">
        <v>113</v>
      </c>
      <c r="C219" s="139">
        <v>11.500999999999999</v>
      </c>
      <c r="D219" s="140">
        <v>359.83</v>
      </c>
    </row>
    <row r="220" spans="2:4" ht="12.75" customHeight="1" x14ac:dyDescent="0.25">
      <c r="B220" s="138">
        <v>114</v>
      </c>
      <c r="C220" s="139">
        <v>11.539</v>
      </c>
      <c r="D220" s="140">
        <v>359.78</v>
      </c>
    </row>
    <row r="221" spans="2:4" ht="12.75" customHeight="1" x14ac:dyDescent="0.25">
      <c r="B221" s="138">
        <v>115</v>
      </c>
      <c r="C221" s="139">
        <v>11.569000000000001</v>
      </c>
      <c r="D221" s="140">
        <v>359.76</v>
      </c>
    </row>
    <row r="222" spans="2:4" ht="12.75" customHeight="1" x14ac:dyDescent="0.25">
      <c r="B222" s="138">
        <v>116</v>
      </c>
      <c r="C222" s="139">
        <v>11.606999999999999</v>
      </c>
      <c r="D222" s="140">
        <v>359.79</v>
      </c>
    </row>
    <row r="223" spans="2:4" ht="12.75" customHeight="1" x14ac:dyDescent="0.25">
      <c r="B223" s="138">
        <v>117</v>
      </c>
      <c r="C223" s="139">
        <v>11.641999999999999</v>
      </c>
      <c r="D223" s="140">
        <v>359.76</v>
      </c>
    </row>
    <row r="224" spans="2:4" ht="12.75" customHeight="1" x14ac:dyDescent="0.25">
      <c r="B224" s="138">
        <v>118</v>
      </c>
      <c r="C224" s="139">
        <v>11.68</v>
      </c>
      <c r="D224" s="140">
        <v>359.75</v>
      </c>
    </row>
    <row r="225" spans="2:4" ht="12.75" customHeight="1" x14ac:dyDescent="0.25">
      <c r="B225" s="138">
        <v>119</v>
      </c>
      <c r="C225" s="139">
        <v>11.717000000000001</v>
      </c>
      <c r="D225" s="140">
        <v>359.8</v>
      </c>
    </row>
    <row r="226" spans="2:4" ht="12.75" customHeight="1" x14ac:dyDescent="0.25">
      <c r="B226" s="138">
        <v>120</v>
      </c>
      <c r="C226" s="139">
        <v>11.753</v>
      </c>
      <c r="D226" s="140">
        <v>359.74</v>
      </c>
    </row>
    <row r="227" spans="2:4" ht="12.75" customHeight="1" x14ac:dyDescent="0.25">
      <c r="B227" s="138">
        <v>121</v>
      </c>
      <c r="C227" s="139">
        <v>11.781000000000001</v>
      </c>
      <c r="D227" s="140">
        <v>359.78</v>
      </c>
    </row>
    <row r="228" spans="2:4" ht="12.75" customHeight="1" x14ac:dyDescent="0.25">
      <c r="B228" s="138">
        <v>122</v>
      </c>
      <c r="C228" s="139">
        <v>11.819000000000001</v>
      </c>
      <c r="D228" s="140">
        <v>359.75</v>
      </c>
    </row>
    <row r="229" spans="2:4" ht="12.75" customHeight="1" x14ac:dyDescent="0.25">
      <c r="B229" s="138">
        <v>123</v>
      </c>
      <c r="C229" s="139">
        <v>11.853</v>
      </c>
      <c r="D229" s="140">
        <v>359.79</v>
      </c>
    </row>
    <row r="230" spans="2:4" ht="12.75" customHeight="1" x14ac:dyDescent="0.25">
      <c r="B230" s="138">
        <v>124</v>
      </c>
      <c r="C230" s="139">
        <v>11.888999999999999</v>
      </c>
      <c r="D230" s="140">
        <v>359.76</v>
      </c>
    </row>
    <row r="231" spans="2:4" ht="12.75" customHeight="1" x14ac:dyDescent="0.25">
      <c r="B231" s="138">
        <v>125</v>
      </c>
      <c r="C231" s="139">
        <v>11.923999999999999</v>
      </c>
      <c r="D231" s="140">
        <v>359.74</v>
      </c>
    </row>
    <row r="232" spans="2:4" ht="12.75" customHeight="1" x14ac:dyDescent="0.25">
      <c r="B232" s="138">
        <v>126</v>
      </c>
      <c r="C232" s="139">
        <v>11.958</v>
      </c>
      <c r="D232" s="140">
        <v>359.76</v>
      </c>
    </row>
    <row r="233" spans="2:4" ht="12.75" customHeight="1" x14ac:dyDescent="0.25">
      <c r="B233" s="138">
        <v>127</v>
      </c>
      <c r="C233" s="139">
        <v>11.986000000000001</v>
      </c>
      <c r="D233" s="140">
        <v>359.76</v>
      </c>
    </row>
    <row r="234" spans="2:4" ht="12.75" customHeight="1" x14ac:dyDescent="0.25">
      <c r="B234" s="138">
        <v>128</v>
      </c>
      <c r="C234" s="139">
        <v>12.02</v>
      </c>
      <c r="D234" s="140">
        <v>359.77</v>
      </c>
    </row>
    <row r="235" spans="2:4" ht="12.75" customHeight="1" x14ac:dyDescent="0.25">
      <c r="B235" s="138">
        <v>129</v>
      </c>
      <c r="C235" s="139">
        <v>12.054</v>
      </c>
      <c r="D235" s="140">
        <v>359.75</v>
      </c>
    </row>
    <row r="236" spans="2:4" ht="12.75" customHeight="1" x14ac:dyDescent="0.25">
      <c r="B236" s="138">
        <v>130</v>
      </c>
      <c r="C236" s="139">
        <v>12.087</v>
      </c>
      <c r="D236" s="140">
        <v>359.74</v>
      </c>
    </row>
    <row r="237" spans="2:4" ht="12.75" customHeight="1" x14ac:dyDescent="0.25">
      <c r="B237" s="138">
        <v>131</v>
      </c>
      <c r="C237" s="139">
        <v>12.121</v>
      </c>
      <c r="D237" s="140">
        <v>359.76</v>
      </c>
    </row>
    <row r="238" spans="2:4" ht="12.75" customHeight="1" x14ac:dyDescent="0.25">
      <c r="B238" s="138">
        <v>132</v>
      </c>
      <c r="C238" s="139">
        <v>12.153</v>
      </c>
      <c r="D238" s="140">
        <v>359.75</v>
      </c>
    </row>
    <row r="239" spans="2:4" ht="12.75" customHeight="1" x14ac:dyDescent="0.25">
      <c r="B239" s="138">
        <v>133</v>
      </c>
      <c r="C239" s="139">
        <v>12.180999999999999</v>
      </c>
      <c r="D239" s="140">
        <v>359.81</v>
      </c>
    </row>
    <row r="240" spans="2:4" ht="12.75" customHeight="1" x14ac:dyDescent="0.25">
      <c r="B240" s="138">
        <v>134</v>
      </c>
      <c r="C240" s="139">
        <v>12.212999999999999</v>
      </c>
      <c r="D240" s="140">
        <v>359.75</v>
      </c>
    </row>
    <row r="241" spans="2:4" ht="12.75" customHeight="1" x14ac:dyDescent="0.25">
      <c r="B241" s="138">
        <v>135</v>
      </c>
      <c r="C241" s="139">
        <v>12.246</v>
      </c>
      <c r="D241" s="140">
        <v>359.83</v>
      </c>
    </row>
    <row r="242" spans="2:4" ht="12.75" customHeight="1" x14ac:dyDescent="0.25">
      <c r="B242" s="138">
        <v>136</v>
      </c>
      <c r="C242" s="139">
        <v>12.278</v>
      </c>
      <c r="D242" s="140">
        <v>359.84</v>
      </c>
    </row>
    <row r="243" spans="2:4" ht="12.75" customHeight="1" x14ac:dyDescent="0.25">
      <c r="B243" s="138">
        <v>137</v>
      </c>
      <c r="C243" s="139">
        <v>12.308999999999999</v>
      </c>
      <c r="D243" s="140">
        <v>359.74</v>
      </c>
    </row>
    <row r="244" spans="2:4" ht="12.75" customHeight="1" x14ac:dyDescent="0.25">
      <c r="B244" s="138">
        <v>138</v>
      </c>
      <c r="C244" s="139">
        <v>12.340999999999999</v>
      </c>
      <c r="D244" s="140">
        <v>359.82</v>
      </c>
    </row>
    <row r="245" spans="2:4" ht="12.75" customHeight="1" x14ac:dyDescent="0.25">
      <c r="B245" s="138">
        <v>139</v>
      </c>
      <c r="C245" s="139">
        <v>12.366</v>
      </c>
      <c r="D245" s="140">
        <v>359.74</v>
      </c>
    </row>
    <row r="246" spans="2:4" ht="12.75" customHeight="1" x14ac:dyDescent="0.25">
      <c r="B246" s="138">
        <v>140</v>
      </c>
      <c r="C246" s="139">
        <v>12.398</v>
      </c>
      <c r="D246" s="140">
        <v>359.84</v>
      </c>
    </row>
    <row r="247" spans="2:4" ht="12.75" customHeight="1" x14ac:dyDescent="0.25">
      <c r="B247" s="138">
        <v>141</v>
      </c>
      <c r="C247" s="139">
        <v>12.429</v>
      </c>
      <c r="D247" s="140">
        <v>359.75</v>
      </c>
    </row>
    <row r="248" spans="2:4" ht="12.75" customHeight="1" x14ac:dyDescent="0.25">
      <c r="B248" s="138">
        <v>142</v>
      </c>
      <c r="C248" s="139">
        <v>12.46</v>
      </c>
      <c r="D248" s="140">
        <v>359.77</v>
      </c>
    </row>
    <row r="249" spans="2:4" ht="12.75" customHeight="1" x14ac:dyDescent="0.25">
      <c r="B249" s="138">
        <v>143</v>
      </c>
      <c r="C249" s="139">
        <v>12.492000000000001</v>
      </c>
      <c r="D249" s="140">
        <v>359.83</v>
      </c>
    </row>
    <row r="250" spans="2:4" ht="12.75" customHeight="1" x14ac:dyDescent="0.25">
      <c r="B250" s="138">
        <v>144</v>
      </c>
      <c r="C250" s="139">
        <v>12.521000000000001</v>
      </c>
      <c r="D250" s="140">
        <v>359.78</v>
      </c>
    </row>
    <row r="251" spans="2:4" ht="12.75" customHeight="1" x14ac:dyDescent="0.25">
      <c r="B251" s="138">
        <v>145</v>
      </c>
      <c r="C251" s="139">
        <v>12.544</v>
      </c>
      <c r="D251" s="140">
        <v>359.78</v>
      </c>
    </row>
    <row r="252" spans="2:4" ht="12.75" customHeight="1" x14ac:dyDescent="0.25">
      <c r="B252" s="138">
        <v>146</v>
      </c>
      <c r="C252" s="139">
        <v>12.576000000000001</v>
      </c>
      <c r="D252" s="140">
        <v>359.78</v>
      </c>
    </row>
    <row r="253" spans="2:4" ht="12.75" customHeight="1" x14ac:dyDescent="0.25">
      <c r="B253" s="138">
        <v>147</v>
      </c>
      <c r="C253" s="139">
        <v>12.603999999999999</v>
      </c>
      <c r="D253" s="140">
        <v>359.81</v>
      </c>
    </row>
    <row r="254" spans="2:4" ht="12.75" customHeight="1" x14ac:dyDescent="0.25">
      <c r="B254" s="138">
        <v>148</v>
      </c>
      <c r="C254" s="139">
        <v>12.634</v>
      </c>
      <c r="D254" s="140">
        <v>359.79</v>
      </c>
    </row>
    <row r="255" spans="2:4" ht="12.75" customHeight="1" x14ac:dyDescent="0.25">
      <c r="B255" s="138">
        <v>149</v>
      </c>
      <c r="C255" s="139">
        <v>12.664</v>
      </c>
      <c r="D255" s="140">
        <v>359.8</v>
      </c>
    </row>
    <row r="256" spans="2:4" ht="12.75" customHeight="1" x14ac:dyDescent="0.25">
      <c r="B256" s="138">
        <v>150</v>
      </c>
      <c r="C256" s="139">
        <v>12.694000000000001</v>
      </c>
      <c r="D256" s="140">
        <v>359.79</v>
      </c>
    </row>
    <row r="257" spans="2:4" ht="12.75" customHeight="1" x14ac:dyDescent="0.25">
      <c r="B257" s="138">
        <v>151</v>
      </c>
      <c r="C257" s="139">
        <v>12.715999999999999</v>
      </c>
      <c r="D257" s="140">
        <v>359.8</v>
      </c>
    </row>
    <row r="258" spans="2:4" ht="12.75" customHeight="1" x14ac:dyDescent="0.25">
      <c r="B258" s="138">
        <v>152</v>
      </c>
      <c r="C258" s="139">
        <v>12.746</v>
      </c>
      <c r="D258" s="140">
        <v>359.78</v>
      </c>
    </row>
    <row r="259" spans="2:4" ht="12.75" customHeight="1" x14ac:dyDescent="0.25">
      <c r="B259" s="138">
        <v>153</v>
      </c>
      <c r="C259" s="139">
        <v>12.773999999999999</v>
      </c>
      <c r="D259" s="140">
        <v>359.8</v>
      </c>
    </row>
    <row r="260" spans="2:4" ht="12.75" customHeight="1" x14ac:dyDescent="0.25">
      <c r="B260" s="138">
        <v>154</v>
      </c>
      <c r="C260" s="139">
        <v>12.803000000000001</v>
      </c>
      <c r="D260" s="140">
        <v>359.79</v>
      </c>
    </row>
    <row r="261" spans="2:4" ht="12.75" customHeight="1" x14ac:dyDescent="0.25">
      <c r="B261" s="138">
        <v>155</v>
      </c>
      <c r="C261" s="139">
        <v>12.831</v>
      </c>
      <c r="D261" s="140">
        <v>359.77</v>
      </c>
    </row>
    <row r="262" spans="2:4" ht="12.75" customHeight="1" x14ac:dyDescent="0.25">
      <c r="B262" s="138">
        <v>156</v>
      </c>
      <c r="C262" s="139">
        <v>12.86</v>
      </c>
      <c r="D262" s="140">
        <v>359.8</v>
      </c>
    </row>
    <row r="263" spans="2:4" ht="12.75" customHeight="1" x14ac:dyDescent="0.25">
      <c r="B263" s="138">
        <v>157</v>
      </c>
      <c r="C263" s="139">
        <v>12.882</v>
      </c>
      <c r="D263" s="140">
        <v>359.76</v>
      </c>
    </row>
    <row r="264" spans="2:4" ht="12.75" customHeight="1" x14ac:dyDescent="0.25">
      <c r="B264" s="138">
        <v>158</v>
      </c>
      <c r="C264" s="139">
        <v>12.91</v>
      </c>
      <c r="D264" s="140">
        <v>359.79</v>
      </c>
    </row>
    <row r="265" spans="2:4" ht="12.75" customHeight="1" x14ac:dyDescent="0.25">
      <c r="B265" s="138">
        <v>159</v>
      </c>
      <c r="C265" s="139">
        <v>12.936999999999999</v>
      </c>
      <c r="D265" s="140">
        <v>359.77</v>
      </c>
    </row>
    <row r="266" spans="2:4" ht="12.75" customHeight="1" x14ac:dyDescent="0.25">
      <c r="B266" s="138">
        <v>160</v>
      </c>
      <c r="C266" s="139">
        <v>12.965</v>
      </c>
      <c r="D266" s="140">
        <v>359.77</v>
      </c>
    </row>
    <row r="267" spans="2:4" ht="12.75" customHeight="1" x14ac:dyDescent="0.25">
      <c r="B267" s="138">
        <v>161</v>
      </c>
      <c r="C267" s="139">
        <v>12.993</v>
      </c>
      <c r="D267" s="140">
        <v>359.79</v>
      </c>
    </row>
    <row r="268" spans="2:4" ht="12.75" customHeight="1" x14ac:dyDescent="0.25">
      <c r="B268" s="138">
        <v>162</v>
      </c>
      <c r="C268" s="139">
        <v>13.018000000000001</v>
      </c>
      <c r="D268" s="140">
        <v>359.76</v>
      </c>
    </row>
    <row r="269" spans="2:4" ht="12.75" customHeight="1" x14ac:dyDescent="0.25">
      <c r="B269" s="138">
        <v>163</v>
      </c>
      <c r="C269" s="139">
        <v>13.04</v>
      </c>
      <c r="D269" s="140">
        <v>359.79</v>
      </c>
    </row>
    <row r="270" spans="2:4" ht="12.75" customHeight="1" x14ac:dyDescent="0.25">
      <c r="B270" s="138">
        <v>164</v>
      </c>
      <c r="C270" s="139">
        <v>13.068</v>
      </c>
      <c r="D270" s="140">
        <v>359.76</v>
      </c>
    </row>
    <row r="271" spans="2:4" ht="12.75" customHeight="1" x14ac:dyDescent="0.25">
      <c r="B271" s="138">
        <v>165</v>
      </c>
      <c r="C271" s="139">
        <v>13.093999999999999</v>
      </c>
      <c r="D271" s="140">
        <v>359.8</v>
      </c>
    </row>
    <row r="272" spans="2:4" ht="12.75" customHeight="1" x14ac:dyDescent="0.25">
      <c r="B272" s="138">
        <v>166</v>
      </c>
      <c r="C272" s="139">
        <v>13.121</v>
      </c>
      <c r="D272" s="140">
        <v>359.82</v>
      </c>
    </row>
    <row r="273" spans="2:4" ht="12.75" customHeight="1" x14ac:dyDescent="0.25">
      <c r="B273" s="138">
        <v>167</v>
      </c>
      <c r="C273" s="139">
        <v>13.146000000000001</v>
      </c>
      <c r="D273" s="140">
        <v>359.76</v>
      </c>
    </row>
    <row r="274" spans="2:4" ht="12.75" customHeight="1" x14ac:dyDescent="0.25">
      <c r="B274" s="138">
        <v>168</v>
      </c>
      <c r="C274" s="139">
        <v>13.173</v>
      </c>
      <c r="D274" s="140">
        <v>359.79</v>
      </c>
    </row>
    <row r="275" spans="2:4" ht="12.75" customHeight="1" x14ac:dyDescent="0.25">
      <c r="B275" s="138">
        <v>169</v>
      </c>
      <c r="C275" s="139">
        <v>13.194000000000001</v>
      </c>
      <c r="D275" s="140">
        <v>359.75</v>
      </c>
    </row>
    <row r="276" spans="2:4" ht="12.75" customHeight="1" x14ac:dyDescent="0.25">
      <c r="B276" s="138">
        <v>170</v>
      </c>
      <c r="C276" s="139">
        <v>13.22</v>
      </c>
      <c r="D276" s="140">
        <v>359.82</v>
      </c>
    </row>
    <row r="277" spans="2:4" ht="12.75" customHeight="1" x14ac:dyDescent="0.25">
      <c r="B277" s="138">
        <v>171</v>
      </c>
      <c r="C277" s="139">
        <v>13.244999999999999</v>
      </c>
      <c r="D277" s="140">
        <v>359.75</v>
      </c>
    </row>
    <row r="278" spans="2:4" ht="12.75" customHeight="1" x14ac:dyDescent="0.25">
      <c r="B278" s="138">
        <v>172</v>
      </c>
      <c r="C278" s="139">
        <v>13.272</v>
      </c>
      <c r="D278" s="140">
        <v>359.75</v>
      </c>
    </row>
    <row r="279" spans="2:4" ht="12.75" customHeight="1" x14ac:dyDescent="0.25">
      <c r="B279" s="138">
        <v>173</v>
      </c>
      <c r="C279" s="139">
        <v>13.295999999999999</v>
      </c>
      <c r="D279" s="140">
        <v>359.83</v>
      </c>
    </row>
    <row r="280" spans="2:4" ht="12.75" customHeight="1" x14ac:dyDescent="0.25">
      <c r="B280" s="138">
        <v>174</v>
      </c>
      <c r="C280" s="139">
        <v>13.32</v>
      </c>
      <c r="D280" s="140">
        <v>359.75</v>
      </c>
    </row>
    <row r="281" spans="2:4" ht="12.75" customHeight="1" x14ac:dyDescent="0.25">
      <c r="B281" s="138">
        <v>175</v>
      </c>
      <c r="C281" s="139">
        <v>13.34</v>
      </c>
      <c r="D281" s="140">
        <v>359.85</v>
      </c>
    </row>
    <row r="282" spans="2:4" ht="12.75" customHeight="1" x14ac:dyDescent="0.25">
      <c r="B282" s="138">
        <v>176</v>
      </c>
      <c r="C282" s="139">
        <v>13.366</v>
      </c>
      <c r="D282" s="140">
        <v>359.76</v>
      </c>
    </row>
    <row r="283" spans="2:4" ht="12.75" customHeight="1" x14ac:dyDescent="0.25">
      <c r="B283" s="138">
        <v>177</v>
      </c>
      <c r="C283" s="139">
        <v>13.391</v>
      </c>
      <c r="D283" s="140">
        <v>359.86</v>
      </c>
    </row>
    <row r="284" spans="2:4" ht="12.75" customHeight="1" x14ac:dyDescent="0.25">
      <c r="B284" s="138">
        <v>178</v>
      </c>
      <c r="C284" s="139">
        <v>13.416</v>
      </c>
      <c r="D284" s="140">
        <v>359.85</v>
      </c>
    </row>
    <row r="285" spans="2:4" ht="12.75" customHeight="1" x14ac:dyDescent="0.25">
      <c r="B285" s="138">
        <v>179</v>
      </c>
      <c r="C285" s="139">
        <v>13.441000000000001</v>
      </c>
      <c r="D285" s="140">
        <v>359.76</v>
      </c>
    </row>
    <row r="286" spans="2:4" ht="12.75" customHeight="1" x14ac:dyDescent="0.25">
      <c r="B286" s="138">
        <v>180</v>
      </c>
      <c r="C286" s="139">
        <v>13.464</v>
      </c>
      <c r="D286" s="140">
        <v>359.84</v>
      </c>
    </row>
    <row r="287" spans="2:4" ht="12.75" customHeight="1" x14ac:dyDescent="0.25">
      <c r="B287" s="138">
        <v>181</v>
      </c>
      <c r="C287" s="139">
        <v>13.484</v>
      </c>
      <c r="D287" s="140">
        <v>359.8</v>
      </c>
    </row>
    <row r="288" spans="2:4" ht="12.75" customHeight="1" x14ac:dyDescent="0.25">
      <c r="B288" s="138">
        <v>182</v>
      </c>
      <c r="C288" s="139">
        <v>13.509</v>
      </c>
      <c r="D288" s="140">
        <v>359.82</v>
      </c>
    </row>
    <row r="289" spans="2:4" ht="12.75" customHeight="1" x14ac:dyDescent="0.25">
      <c r="B289" s="138">
        <v>183</v>
      </c>
      <c r="C289" s="139">
        <v>13.532999999999999</v>
      </c>
      <c r="D289" s="140">
        <v>359.79</v>
      </c>
    </row>
    <row r="290" spans="2:4" ht="12.75" customHeight="1" x14ac:dyDescent="0.25">
      <c r="B290" s="138">
        <v>184</v>
      </c>
      <c r="C290" s="139">
        <v>13.557</v>
      </c>
      <c r="D290" s="140">
        <v>359.82</v>
      </c>
    </row>
    <row r="291" spans="2:4" ht="12.75" customHeight="1" x14ac:dyDescent="0.25">
      <c r="B291" s="138">
        <v>185</v>
      </c>
      <c r="C291" s="139">
        <v>13.581</v>
      </c>
      <c r="D291" s="140">
        <v>359.82</v>
      </c>
    </row>
    <row r="292" spans="2:4" ht="12.75" customHeight="1" x14ac:dyDescent="0.25">
      <c r="B292" s="138">
        <v>186</v>
      </c>
      <c r="C292" s="139">
        <v>13.603</v>
      </c>
      <c r="D292" s="140">
        <v>359.81</v>
      </c>
    </row>
    <row r="293" spans="2:4" ht="12.75" customHeight="1" x14ac:dyDescent="0.25">
      <c r="B293" s="138">
        <v>187</v>
      </c>
      <c r="C293" s="139">
        <v>13.621</v>
      </c>
      <c r="D293" s="140">
        <v>359.79</v>
      </c>
    </row>
    <row r="294" spans="2:4" ht="12.75" customHeight="1" x14ac:dyDescent="0.25">
      <c r="B294" s="138">
        <v>188</v>
      </c>
      <c r="C294" s="139">
        <v>13.645</v>
      </c>
      <c r="D294" s="140">
        <v>359.81</v>
      </c>
    </row>
    <row r="295" spans="2:4" ht="12.75" customHeight="1" x14ac:dyDescent="0.25">
      <c r="B295" s="138">
        <v>189</v>
      </c>
      <c r="C295" s="139">
        <v>13.669</v>
      </c>
      <c r="D295" s="140">
        <v>359.78</v>
      </c>
    </row>
    <row r="296" spans="2:4" ht="12.75" customHeight="1" x14ac:dyDescent="0.25">
      <c r="B296" s="138">
        <v>190</v>
      </c>
      <c r="C296" s="139">
        <v>13.692</v>
      </c>
      <c r="D296" s="140">
        <v>359.78</v>
      </c>
    </row>
    <row r="297" spans="2:4" ht="12.75" customHeight="1" x14ac:dyDescent="0.25">
      <c r="B297" s="138">
        <v>191</v>
      </c>
      <c r="C297" s="139">
        <v>13.715</v>
      </c>
      <c r="D297" s="140">
        <v>359.81</v>
      </c>
    </row>
    <row r="298" spans="2:4" ht="12.75" customHeight="1" x14ac:dyDescent="0.25">
      <c r="B298" s="138">
        <v>192</v>
      </c>
      <c r="C298" s="139">
        <v>13.738</v>
      </c>
      <c r="D298" s="140">
        <v>359.77</v>
      </c>
    </row>
    <row r="299" spans="2:4" ht="12.75" customHeight="1" x14ac:dyDescent="0.25">
      <c r="B299" s="138">
        <v>193</v>
      </c>
      <c r="C299" s="139">
        <v>13.755000000000001</v>
      </c>
      <c r="D299" s="140">
        <v>359.79</v>
      </c>
    </row>
    <row r="300" spans="2:4" ht="12.75" customHeight="1" x14ac:dyDescent="0.25">
      <c r="B300" s="138">
        <v>194</v>
      </c>
      <c r="C300" s="139">
        <v>13.779</v>
      </c>
      <c r="D300" s="140">
        <v>359.78</v>
      </c>
    </row>
    <row r="301" spans="2:4" ht="12.75" customHeight="1" x14ac:dyDescent="0.25">
      <c r="B301" s="138">
        <v>195</v>
      </c>
      <c r="C301" s="139">
        <v>13.802</v>
      </c>
      <c r="D301" s="140">
        <v>359.8</v>
      </c>
    </row>
    <row r="302" spans="2:4" ht="12.75" customHeight="1" x14ac:dyDescent="0.25">
      <c r="B302" s="138">
        <v>196</v>
      </c>
      <c r="C302" s="139">
        <v>13.824</v>
      </c>
      <c r="D302" s="140">
        <v>359.79</v>
      </c>
    </row>
    <row r="303" spans="2:4" ht="12.75" customHeight="1" x14ac:dyDescent="0.25">
      <c r="B303" s="138">
        <v>197</v>
      </c>
      <c r="C303" s="139">
        <v>13.846</v>
      </c>
      <c r="D303" s="140">
        <v>359.78</v>
      </c>
    </row>
    <row r="304" spans="2:4" ht="12.75" customHeight="1" x14ac:dyDescent="0.25">
      <c r="B304" s="138">
        <v>198</v>
      </c>
      <c r="C304" s="139">
        <v>13.869</v>
      </c>
      <c r="D304" s="140">
        <v>359.8</v>
      </c>
    </row>
    <row r="305" spans="2:4" ht="12.75" customHeight="1" x14ac:dyDescent="0.25">
      <c r="B305" s="138">
        <v>199</v>
      </c>
      <c r="C305" s="139">
        <v>13.885999999999999</v>
      </c>
      <c r="D305" s="140">
        <v>359.76</v>
      </c>
    </row>
    <row r="306" spans="2:4" ht="12.75" customHeight="1" x14ac:dyDescent="0.25">
      <c r="B306" s="138">
        <v>200</v>
      </c>
      <c r="C306" s="139">
        <v>13.907999999999999</v>
      </c>
      <c r="D306" s="140">
        <v>359.79</v>
      </c>
    </row>
    <row r="307" spans="2:4" x14ac:dyDescent="0.25">
      <c r="B307" s="138">
        <v>201</v>
      </c>
      <c r="C307" s="139">
        <v>13.93</v>
      </c>
      <c r="D307" s="140">
        <v>359.76</v>
      </c>
    </row>
    <row r="308" spans="2:4" x14ac:dyDescent="0.25">
      <c r="B308" s="138">
        <v>202</v>
      </c>
      <c r="C308" s="139">
        <v>13.951000000000001</v>
      </c>
      <c r="D308" s="140">
        <v>359.77</v>
      </c>
    </row>
    <row r="309" spans="2:4" x14ac:dyDescent="0.25">
      <c r="B309" s="138">
        <v>203</v>
      </c>
      <c r="C309" s="139">
        <v>13.973000000000001</v>
      </c>
      <c r="D309" s="140">
        <v>359.8</v>
      </c>
    </row>
    <row r="310" spans="2:4" x14ac:dyDescent="0.25">
      <c r="B310" s="138">
        <v>204</v>
      </c>
      <c r="C310" s="139">
        <v>13.994999999999999</v>
      </c>
      <c r="D310" s="140">
        <v>359.77</v>
      </c>
    </row>
    <row r="311" spans="2:4" x14ac:dyDescent="0.25">
      <c r="B311" s="138">
        <v>205</v>
      </c>
      <c r="C311" s="139">
        <v>14.010999999999999</v>
      </c>
      <c r="D311" s="140">
        <v>359.81</v>
      </c>
    </row>
    <row r="312" spans="2:4" x14ac:dyDescent="0.25">
      <c r="B312" s="138">
        <v>206</v>
      </c>
      <c r="C312" s="139">
        <v>14.032</v>
      </c>
      <c r="D312" s="140">
        <v>359.77</v>
      </c>
    </row>
    <row r="313" spans="2:4" x14ac:dyDescent="0.25">
      <c r="B313" s="138">
        <v>207</v>
      </c>
      <c r="C313" s="139">
        <v>14.054</v>
      </c>
      <c r="D313" s="140">
        <v>359.81</v>
      </c>
    </row>
    <row r="314" spans="2:4" x14ac:dyDescent="0.25">
      <c r="B314" s="138">
        <v>208</v>
      </c>
      <c r="C314" s="139">
        <v>14.074999999999999</v>
      </c>
      <c r="D314" s="140">
        <v>359.82</v>
      </c>
    </row>
    <row r="315" spans="2:4" x14ac:dyDescent="0.25">
      <c r="B315" s="138">
        <v>209</v>
      </c>
      <c r="C315" s="139">
        <v>14.096</v>
      </c>
      <c r="D315" s="140">
        <v>359.78</v>
      </c>
    </row>
    <row r="316" spans="2:4" x14ac:dyDescent="0.25">
      <c r="B316" s="138">
        <v>210</v>
      </c>
      <c r="C316" s="139">
        <v>14.117000000000001</v>
      </c>
      <c r="D316" s="140">
        <v>359.8</v>
      </c>
    </row>
    <row r="317" spans="2:4" x14ac:dyDescent="0.25">
      <c r="B317" s="138">
        <v>211</v>
      </c>
      <c r="C317" s="139">
        <v>14.132999999999999</v>
      </c>
      <c r="D317" s="140">
        <v>359.77</v>
      </c>
    </row>
    <row r="318" spans="2:4" x14ac:dyDescent="0.25">
      <c r="B318" s="138">
        <v>212</v>
      </c>
      <c r="C318" s="139">
        <v>14.153</v>
      </c>
      <c r="D318" s="140">
        <v>359.82</v>
      </c>
    </row>
    <row r="319" spans="2:4" x14ac:dyDescent="0.25">
      <c r="B319" s="138">
        <v>213</v>
      </c>
      <c r="C319" s="139">
        <v>14.175000000000001</v>
      </c>
      <c r="D319" s="140">
        <v>359.76</v>
      </c>
    </row>
    <row r="320" spans="2:4" x14ac:dyDescent="0.25">
      <c r="B320" s="138">
        <v>214</v>
      </c>
      <c r="C320" s="139">
        <v>14.195</v>
      </c>
      <c r="D320" s="140">
        <v>359.76</v>
      </c>
    </row>
    <row r="321" spans="2:4" x14ac:dyDescent="0.25">
      <c r="B321" s="138">
        <v>215</v>
      </c>
      <c r="C321" s="139">
        <v>14.215</v>
      </c>
      <c r="D321" s="140">
        <v>359.83</v>
      </c>
    </row>
    <row r="322" spans="2:4" x14ac:dyDescent="0.25">
      <c r="B322" s="138">
        <v>216</v>
      </c>
      <c r="C322" s="139">
        <v>14.236000000000001</v>
      </c>
      <c r="D322" s="140">
        <v>359.77</v>
      </c>
    </row>
    <row r="323" spans="2:4" x14ac:dyDescent="0.25">
      <c r="B323" s="138">
        <v>217</v>
      </c>
      <c r="C323" s="139">
        <v>14.252000000000001</v>
      </c>
      <c r="D323" s="140">
        <v>359.86</v>
      </c>
    </row>
    <row r="324" spans="2:4" x14ac:dyDescent="0.25">
      <c r="B324" s="138">
        <v>218</v>
      </c>
      <c r="C324" s="139">
        <v>14.272</v>
      </c>
      <c r="D324" s="140">
        <v>359.77</v>
      </c>
    </row>
    <row r="325" spans="2:4" x14ac:dyDescent="0.25">
      <c r="B325" s="138">
        <v>219</v>
      </c>
      <c r="C325" s="139">
        <v>14.292999999999999</v>
      </c>
      <c r="D325" s="140">
        <v>359.84</v>
      </c>
    </row>
    <row r="326" spans="2:4" x14ac:dyDescent="0.25">
      <c r="B326" s="138">
        <v>220</v>
      </c>
      <c r="C326" s="139">
        <v>14.311999999999999</v>
      </c>
      <c r="D326" s="140">
        <v>359.86</v>
      </c>
    </row>
    <row r="327" spans="2:4" x14ac:dyDescent="0.25">
      <c r="B327" s="138">
        <v>221</v>
      </c>
      <c r="C327" s="139">
        <v>14.332000000000001</v>
      </c>
      <c r="D327" s="140">
        <v>359.76</v>
      </c>
    </row>
    <row r="328" spans="2:4" x14ac:dyDescent="0.25">
      <c r="B328" s="138">
        <v>222</v>
      </c>
      <c r="C328" s="139">
        <v>14.351000000000001</v>
      </c>
      <c r="D328" s="140">
        <v>359.86</v>
      </c>
    </row>
    <row r="329" spans="2:4" x14ac:dyDescent="0.25">
      <c r="B329" s="138">
        <v>223</v>
      </c>
      <c r="C329" s="139">
        <v>14.368</v>
      </c>
      <c r="D329" s="140">
        <v>359.78</v>
      </c>
    </row>
    <row r="330" spans="2:4" x14ac:dyDescent="0.25">
      <c r="B330" s="138">
        <v>224</v>
      </c>
      <c r="C330" s="139">
        <v>14.387</v>
      </c>
      <c r="D330" s="140">
        <v>359.85</v>
      </c>
    </row>
    <row r="331" spans="2:4" x14ac:dyDescent="0.25">
      <c r="B331" s="138">
        <v>225</v>
      </c>
      <c r="C331" s="139">
        <v>14.406000000000001</v>
      </c>
      <c r="D331" s="140">
        <v>359.76</v>
      </c>
    </row>
    <row r="332" spans="2:4" x14ac:dyDescent="0.25">
      <c r="B332" s="138">
        <v>226</v>
      </c>
      <c r="C332" s="139">
        <v>14.426</v>
      </c>
      <c r="D332" s="140">
        <v>359.77</v>
      </c>
    </row>
    <row r="333" spans="2:4" x14ac:dyDescent="0.25">
      <c r="B333" s="138">
        <v>227</v>
      </c>
      <c r="C333" s="139">
        <v>14.445</v>
      </c>
      <c r="D333" s="140">
        <v>359.85</v>
      </c>
    </row>
    <row r="334" spans="2:4" x14ac:dyDescent="0.25">
      <c r="B334" s="138">
        <v>228</v>
      </c>
      <c r="C334" s="139">
        <v>14.465</v>
      </c>
      <c r="D334" s="140">
        <v>359.76</v>
      </c>
    </row>
    <row r="335" spans="2:4" x14ac:dyDescent="0.25">
      <c r="B335" s="138">
        <v>229</v>
      </c>
      <c r="C335" s="139">
        <v>14.48</v>
      </c>
      <c r="D335" s="140">
        <v>359.85</v>
      </c>
    </row>
    <row r="336" spans="2:4" x14ac:dyDescent="0.25">
      <c r="B336" s="138">
        <v>230</v>
      </c>
      <c r="C336" s="139">
        <v>14.5</v>
      </c>
      <c r="D336" s="140">
        <v>359.77</v>
      </c>
    </row>
    <row r="337" spans="2:4" x14ac:dyDescent="0.25">
      <c r="B337" s="138">
        <v>231</v>
      </c>
      <c r="C337" s="139">
        <v>14.518000000000001</v>
      </c>
      <c r="D337" s="140">
        <v>359.86</v>
      </c>
    </row>
    <row r="338" spans="2:4" x14ac:dyDescent="0.25">
      <c r="B338" s="138">
        <v>232</v>
      </c>
      <c r="C338" s="139">
        <v>14.536</v>
      </c>
      <c r="D338" s="140">
        <v>359.85</v>
      </c>
    </row>
    <row r="339" spans="2:4" x14ac:dyDescent="0.25">
      <c r="B339" s="138">
        <v>233</v>
      </c>
      <c r="C339" s="139">
        <v>14.555</v>
      </c>
      <c r="D339" s="140">
        <v>359.77</v>
      </c>
    </row>
    <row r="340" spans="2:4" x14ac:dyDescent="0.25">
      <c r="B340" s="138">
        <v>234</v>
      </c>
      <c r="C340" s="139">
        <v>14.574999999999999</v>
      </c>
      <c r="D340" s="140">
        <v>359.85</v>
      </c>
    </row>
    <row r="341" spans="2:4" x14ac:dyDescent="0.25">
      <c r="B341" s="138">
        <v>235</v>
      </c>
      <c r="C341" s="139">
        <v>14.589</v>
      </c>
      <c r="D341" s="140">
        <v>359.8</v>
      </c>
    </row>
    <row r="342" spans="2:4" x14ac:dyDescent="0.25">
      <c r="B342" s="138">
        <v>236</v>
      </c>
      <c r="C342" s="139">
        <v>14.606999999999999</v>
      </c>
      <c r="D342" s="140">
        <v>359.86</v>
      </c>
    </row>
    <row r="343" spans="2:4" x14ac:dyDescent="0.25">
      <c r="B343" s="138">
        <v>237</v>
      </c>
      <c r="C343" s="139">
        <v>14.625</v>
      </c>
      <c r="D343" s="140">
        <v>359.79</v>
      </c>
    </row>
    <row r="344" spans="2:4" x14ac:dyDescent="0.25">
      <c r="B344" s="138">
        <v>238</v>
      </c>
      <c r="C344" s="139">
        <v>14.644</v>
      </c>
      <c r="D344" s="140">
        <v>359.82</v>
      </c>
    </row>
    <row r="345" spans="2:4" x14ac:dyDescent="0.25">
      <c r="B345" s="138">
        <v>239</v>
      </c>
      <c r="C345" s="139">
        <v>14.662000000000001</v>
      </c>
      <c r="D345" s="140">
        <v>359.83</v>
      </c>
    </row>
    <row r="346" spans="2:4" x14ac:dyDescent="0.25">
      <c r="B346" s="138">
        <v>240</v>
      </c>
      <c r="C346" s="139">
        <v>14.679</v>
      </c>
      <c r="D346" s="140">
        <v>359.8</v>
      </c>
    </row>
    <row r="347" spans="2:4" x14ac:dyDescent="0.25">
      <c r="B347" s="138">
        <v>241</v>
      </c>
      <c r="C347" s="139">
        <v>14.695</v>
      </c>
      <c r="D347" s="140">
        <v>359.8</v>
      </c>
    </row>
    <row r="348" spans="2:4" x14ac:dyDescent="0.25">
      <c r="B348" s="138">
        <v>242</v>
      </c>
      <c r="C348" s="139">
        <v>14.712999999999999</v>
      </c>
      <c r="D348" s="140">
        <v>359.81</v>
      </c>
    </row>
    <row r="349" spans="2:4" x14ac:dyDescent="0.25">
      <c r="B349" s="138">
        <v>243</v>
      </c>
      <c r="C349" s="139">
        <v>14.73</v>
      </c>
      <c r="D349" s="140">
        <v>359.8</v>
      </c>
    </row>
    <row r="350" spans="2:4" x14ac:dyDescent="0.25">
      <c r="B350" s="138">
        <v>244</v>
      </c>
      <c r="C350" s="139">
        <v>14.747999999999999</v>
      </c>
      <c r="D350" s="140">
        <v>359.79</v>
      </c>
    </row>
    <row r="351" spans="2:4" x14ac:dyDescent="0.25">
      <c r="B351" s="138">
        <v>245</v>
      </c>
      <c r="C351" s="139">
        <v>14.768000000000001</v>
      </c>
      <c r="D351" s="140">
        <v>359.83</v>
      </c>
    </row>
    <row r="352" spans="2:4" x14ac:dyDescent="0.25">
      <c r="B352" s="138">
        <v>246</v>
      </c>
      <c r="C352" s="139">
        <v>14.785</v>
      </c>
      <c r="D352" s="140">
        <v>359.81</v>
      </c>
    </row>
    <row r="353" spans="2:4" x14ac:dyDescent="0.25">
      <c r="B353" s="138">
        <v>247</v>
      </c>
      <c r="C353" s="139">
        <v>14.798999999999999</v>
      </c>
      <c r="D353" s="140">
        <v>359.83</v>
      </c>
    </row>
    <row r="354" spans="2:4" x14ac:dyDescent="0.25">
      <c r="B354" s="138">
        <v>248</v>
      </c>
      <c r="C354" s="139">
        <v>14.817</v>
      </c>
      <c r="D354" s="140">
        <v>359.82</v>
      </c>
    </row>
    <row r="355" spans="2:4" x14ac:dyDescent="0.25">
      <c r="B355" s="138">
        <v>249</v>
      </c>
      <c r="C355" s="139">
        <v>14.834</v>
      </c>
      <c r="D355" s="140">
        <v>359.83</v>
      </c>
    </row>
    <row r="356" spans="2:4" x14ac:dyDescent="0.25">
      <c r="B356" s="138">
        <v>250</v>
      </c>
      <c r="C356" s="139">
        <v>14.851000000000001</v>
      </c>
      <c r="D356" s="140">
        <v>359.83</v>
      </c>
    </row>
    <row r="357" spans="2:4" x14ac:dyDescent="0.25">
      <c r="B357" s="138">
        <v>251</v>
      </c>
      <c r="C357" s="139">
        <v>14.869</v>
      </c>
      <c r="D357" s="140">
        <v>359.82</v>
      </c>
    </row>
    <row r="358" spans="2:4" x14ac:dyDescent="0.25">
      <c r="B358" s="138">
        <v>252</v>
      </c>
      <c r="C358" s="139">
        <v>14.885999999999999</v>
      </c>
      <c r="D358" s="140">
        <v>359.82</v>
      </c>
    </row>
    <row r="359" spans="2:4" x14ac:dyDescent="0.25">
      <c r="B359" s="138">
        <v>253</v>
      </c>
      <c r="C359" s="139">
        <v>14.898999999999999</v>
      </c>
      <c r="D359" s="140">
        <v>359.79</v>
      </c>
    </row>
    <row r="360" spans="2:4" x14ac:dyDescent="0.25">
      <c r="B360" s="138">
        <v>254</v>
      </c>
      <c r="C360" s="139">
        <v>14.917</v>
      </c>
      <c r="D360" s="140">
        <v>359.82</v>
      </c>
    </row>
    <row r="361" spans="2:4" x14ac:dyDescent="0.25">
      <c r="B361" s="138">
        <v>255</v>
      </c>
      <c r="C361" s="139">
        <v>14.933</v>
      </c>
      <c r="D361" s="140">
        <v>359.78</v>
      </c>
    </row>
    <row r="362" spans="2:4" x14ac:dyDescent="0.25">
      <c r="B362" s="138">
        <v>256</v>
      </c>
      <c r="C362" s="139">
        <v>14.951000000000001</v>
      </c>
      <c r="D362" s="140">
        <v>359.78</v>
      </c>
    </row>
    <row r="363" spans="2:4" x14ac:dyDescent="0.25">
      <c r="B363" s="138">
        <v>257</v>
      </c>
      <c r="C363" s="139">
        <v>14.967000000000001</v>
      </c>
      <c r="D363" s="140">
        <v>359.83</v>
      </c>
    </row>
    <row r="364" spans="2:4" x14ac:dyDescent="0.25">
      <c r="B364" s="138">
        <v>258</v>
      </c>
      <c r="C364" s="139">
        <v>14.984999999999999</v>
      </c>
      <c r="D364" s="140">
        <v>359.79</v>
      </c>
    </row>
    <row r="365" spans="2:4" x14ac:dyDescent="0.25">
      <c r="B365" s="138">
        <v>259</v>
      </c>
      <c r="C365" s="139">
        <v>14.997999999999999</v>
      </c>
      <c r="D365" s="140">
        <v>359.82</v>
      </c>
    </row>
    <row r="366" spans="2:4" x14ac:dyDescent="0.25">
      <c r="B366" s="138">
        <v>260</v>
      </c>
      <c r="C366" s="139">
        <v>15.016</v>
      </c>
      <c r="D366" s="140">
        <v>359.79</v>
      </c>
    </row>
    <row r="367" spans="2:4" x14ac:dyDescent="0.25">
      <c r="B367" s="138">
        <v>261</v>
      </c>
      <c r="C367" s="139">
        <v>15.032</v>
      </c>
      <c r="D367" s="140">
        <v>359.82</v>
      </c>
    </row>
    <row r="368" spans="2:4" x14ac:dyDescent="0.25">
      <c r="B368" s="138">
        <v>262</v>
      </c>
      <c r="C368" s="139">
        <v>15.048</v>
      </c>
      <c r="D368" s="140">
        <v>359.81</v>
      </c>
    </row>
    <row r="369" spans="2:4" x14ac:dyDescent="0.25">
      <c r="B369" s="138">
        <v>263</v>
      </c>
      <c r="C369" s="139">
        <v>15.065</v>
      </c>
      <c r="D369" s="140">
        <v>359.78</v>
      </c>
    </row>
    <row r="370" spans="2:4" x14ac:dyDescent="0.25">
      <c r="B370" s="138">
        <v>264</v>
      </c>
      <c r="C370" s="139">
        <v>15.081</v>
      </c>
      <c r="D370" s="140">
        <v>359.82</v>
      </c>
    </row>
    <row r="371" spans="2:4" x14ac:dyDescent="0.25">
      <c r="B371" s="138">
        <v>265</v>
      </c>
      <c r="C371" s="139">
        <v>15.093999999999999</v>
      </c>
      <c r="D371" s="140">
        <v>359.79</v>
      </c>
    </row>
    <row r="372" spans="2:4" x14ac:dyDescent="0.25">
      <c r="B372" s="138">
        <v>266</v>
      </c>
      <c r="C372" s="139">
        <v>15.11</v>
      </c>
      <c r="D372" s="140">
        <v>359.82</v>
      </c>
    </row>
    <row r="373" spans="2:4" x14ac:dyDescent="0.25">
      <c r="B373" s="138">
        <v>267</v>
      </c>
      <c r="C373" s="139">
        <v>15.127000000000001</v>
      </c>
      <c r="D373" s="140">
        <v>359.77</v>
      </c>
    </row>
    <row r="374" spans="2:4" x14ac:dyDescent="0.25">
      <c r="B374" s="138">
        <v>268</v>
      </c>
      <c r="C374" s="139">
        <v>15.144</v>
      </c>
      <c r="D374" s="140">
        <v>359.77</v>
      </c>
    </row>
    <row r="375" spans="2:4" x14ac:dyDescent="0.25">
      <c r="B375" s="138">
        <v>269</v>
      </c>
      <c r="C375" s="139">
        <v>15.16</v>
      </c>
      <c r="D375" s="140">
        <v>359.83</v>
      </c>
    </row>
    <row r="376" spans="2:4" x14ac:dyDescent="0.25">
      <c r="B376" s="138">
        <v>270</v>
      </c>
      <c r="C376" s="139">
        <v>15.176</v>
      </c>
      <c r="D376" s="140">
        <v>359.79</v>
      </c>
    </row>
    <row r="377" spans="2:4" x14ac:dyDescent="0.25">
      <c r="B377" s="138">
        <v>271</v>
      </c>
      <c r="C377" s="139">
        <v>15.189</v>
      </c>
      <c r="D377" s="140">
        <v>359.8</v>
      </c>
    </row>
    <row r="378" spans="2:4" x14ac:dyDescent="0.25">
      <c r="B378" s="138">
        <v>272</v>
      </c>
      <c r="C378" s="139">
        <v>15.206</v>
      </c>
      <c r="D378" s="140">
        <v>359.78</v>
      </c>
    </row>
    <row r="379" spans="2:4" x14ac:dyDescent="0.25">
      <c r="B379" s="138">
        <v>273</v>
      </c>
      <c r="C379" s="139">
        <v>15.221</v>
      </c>
      <c r="D379" s="140">
        <v>359.81</v>
      </c>
    </row>
    <row r="380" spans="2:4" x14ac:dyDescent="0.25">
      <c r="B380" s="138">
        <v>274</v>
      </c>
      <c r="C380" s="139">
        <v>15.237</v>
      </c>
      <c r="D380" s="140">
        <v>359.8</v>
      </c>
    </row>
    <row r="381" spans="2:4" x14ac:dyDescent="0.25">
      <c r="B381" s="138">
        <v>275</v>
      </c>
      <c r="C381" s="139">
        <v>15.252000000000001</v>
      </c>
      <c r="D381" s="140">
        <v>359.78</v>
      </c>
    </row>
    <row r="382" spans="2:4" x14ac:dyDescent="0.25">
      <c r="B382" s="138">
        <v>276</v>
      </c>
      <c r="C382" s="139">
        <v>15.268000000000001</v>
      </c>
      <c r="D382" s="140">
        <v>359.81</v>
      </c>
    </row>
    <row r="383" spans="2:4" x14ac:dyDescent="0.25">
      <c r="B383" s="138">
        <v>277</v>
      </c>
      <c r="C383" s="139">
        <v>15.281000000000001</v>
      </c>
      <c r="D383" s="140">
        <v>359.77</v>
      </c>
    </row>
    <row r="384" spans="2:4" x14ac:dyDescent="0.25">
      <c r="B384" s="138">
        <v>278</v>
      </c>
      <c r="C384" s="139">
        <v>15.295999999999999</v>
      </c>
      <c r="D384" s="140">
        <v>359.82</v>
      </c>
    </row>
    <row r="385" spans="2:4" x14ac:dyDescent="0.25">
      <c r="B385" s="138">
        <v>279</v>
      </c>
      <c r="C385" s="139">
        <v>15.311</v>
      </c>
      <c r="D385" s="140">
        <v>359.77</v>
      </c>
    </row>
    <row r="386" spans="2:4" x14ac:dyDescent="0.25">
      <c r="B386" s="138">
        <v>280</v>
      </c>
      <c r="C386" s="139">
        <v>15.327999999999999</v>
      </c>
      <c r="D386" s="140">
        <v>359.78</v>
      </c>
    </row>
    <row r="387" spans="2:4" x14ac:dyDescent="0.25">
      <c r="B387" s="138">
        <v>281</v>
      </c>
      <c r="C387" s="139">
        <v>15.343</v>
      </c>
      <c r="D387" s="140">
        <v>359.82</v>
      </c>
    </row>
    <row r="388" spans="2:4" x14ac:dyDescent="0.25">
      <c r="B388" s="138">
        <v>282</v>
      </c>
      <c r="C388" s="139">
        <v>15.358000000000001</v>
      </c>
      <c r="D388" s="140">
        <v>359.78</v>
      </c>
    </row>
    <row r="389" spans="2:4" x14ac:dyDescent="0.25">
      <c r="B389" s="138">
        <v>283</v>
      </c>
      <c r="C389" s="139">
        <v>15.37</v>
      </c>
      <c r="D389" s="140">
        <v>359.8</v>
      </c>
    </row>
    <row r="390" spans="2:4" x14ac:dyDescent="0.25">
      <c r="B390" s="138">
        <v>284</v>
      </c>
      <c r="C390" s="139">
        <v>15.387</v>
      </c>
      <c r="D390" s="140">
        <v>359.78</v>
      </c>
    </row>
    <row r="391" spans="2:4" x14ac:dyDescent="0.25">
      <c r="B391" s="138">
        <v>285</v>
      </c>
      <c r="C391" s="139">
        <v>15.403</v>
      </c>
      <c r="D391" s="140">
        <v>359.8</v>
      </c>
    </row>
    <row r="392" spans="2:4" x14ac:dyDescent="0.25">
      <c r="B392" s="138">
        <v>286</v>
      </c>
      <c r="C392" s="139">
        <v>15.416</v>
      </c>
      <c r="D392" s="140">
        <v>359.81</v>
      </c>
    </row>
    <row r="393" spans="2:4" x14ac:dyDescent="0.25">
      <c r="B393" s="138">
        <v>287</v>
      </c>
      <c r="C393" s="139">
        <v>15.430999999999999</v>
      </c>
      <c r="D393" s="140">
        <v>359.78</v>
      </c>
    </row>
    <row r="394" spans="2:4" x14ac:dyDescent="0.25">
      <c r="B394" s="138">
        <v>288</v>
      </c>
      <c r="C394" s="139">
        <v>15.446</v>
      </c>
      <c r="D394" s="140">
        <v>359.81</v>
      </c>
    </row>
    <row r="395" spans="2:4" x14ac:dyDescent="0.25">
      <c r="B395" s="138">
        <v>289</v>
      </c>
      <c r="C395" s="139">
        <v>15.459</v>
      </c>
      <c r="D395" s="140">
        <v>359.78</v>
      </c>
    </row>
    <row r="396" spans="2:4" x14ac:dyDescent="0.25">
      <c r="B396" s="138">
        <v>290</v>
      </c>
      <c r="C396" s="139">
        <v>15.473000000000001</v>
      </c>
      <c r="D396" s="140">
        <v>359.81</v>
      </c>
    </row>
    <row r="397" spans="2:4" x14ac:dyDescent="0.25">
      <c r="B397" s="138">
        <v>291</v>
      </c>
      <c r="C397" s="139">
        <v>15.489000000000001</v>
      </c>
      <c r="D397" s="140">
        <v>359.78</v>
      </c>
    </row>
    <row r="398" spans="2:4" x14ac:dyDescent="0.25">
      <c r="B398" s="138">
        <v>292</v>
      </c>
      <c r="C398" s="139">
        <v>15.503</v>
      </c>
      <c r="D398" s="140">
        <v>359.77</v>
      </c>
    </row>
    <row r="399" spans="2:4" x14ac:dyDescent="0.25">
      <c r="B399" s="138">
        <v>293</v>
      </c>
      <c r="C399" s="139">
        <v>15.518000000000001</v>
      </c>
      <c r="D399" s="140">
        <v>359.81</v>
      </c>
    </row>
    <row r="400" spans="2:4" x14ac:dyDescent="0.25">
      <c r="B400" s="138">
        <v>294</v>
      </c>
      <c r="C400" s="139">
        <v>15.532999999999999</v>
      </c>
      <c r="D400" s="140">
        <v>359.79</v>
      </c>
    </row>
    <row r="401" spans="2:4" x14ac:dyDescent="0.25">
      <c r="B401" s="138">
        <v>295</v>
      </c>
      <c r="C401" s="139">
        <v>15.545</v>
      </c>
      <c r="D401" s="140">
        <v>359.8</v>
      </c>
    </row>
    <row r="402" spans="2:4" x14ac:dyDescent="0.25">
      <c r="B402" s="138">
        <v>296</v>
      </c>
      <c r="C402" s="139">
        <v>15.558999999999999</v>
      </c>
      <c r="D402" s="140">
        <v>359.78</v>
      </c>
    </row>
    <row r="403" spans="2:4" x14ac:dyDescent="0.25">
      <c r="B403" s="138">
        <v>297</v>
      </c>
      <c r="C403" s="139">
        <v>15.574</v>
      </c>
      <c r="D403" s="140">
        <v>359.8</v>
      </c>
    </row>
    <row r="404" spans="2:4" x14ac:dyDescent="0.25">
      <c r="B404" s="138">
        <v>298</v>
      </c>
      <c r="C404" s="139">
        <v>15.589</v>
      </c>
      <c r="D404" s="140">
        <v>359.81</v>
      </c>
    </row>
    <row r="405" spans="2:4" x14ac:dyDescent="0.25">
      <c r="B405" s="138">
        <v>299</v>
      </c>
      <c r="C405" s="139">
        <v>15.603</v>
      </c>
      <c r="D405" s="140">
        <v>359.78</v>
      </c>
    </row>
    <row r="406" spans="2:4" x14ac:dyDescent="0.25">
      <c r="B406" s="138">
        <v>300</v>
      </c>
      <c r="C406" s="139">
        <v>15.616</v>
      </c>
      <c r="D406" s="140">
        <v>359.82</v>
      </c>
    </row>
    <row r="407" spans="2:4" x14ac:dyDescent="0.25">
      <c r="B407" s="11"/>
      <c r="C407" s="142"/>
      <c r="D407" s="12"/>
    </row>
    <row r="408" spans="2:4" x14ac:dyDescent="0.25">
      <c r="B408" s="11"/>
      <c r="C408" s="142"/>
      <c r="D408" s="12"/>
    </row>
    <row r="409" spans="2:4" x14ac:dyDescent="0.25">
      <c r="B409" s="11"/>
      <c r="C409" s="142"/>
      <c r="D409" s="12"/>
    </row>
    <row r="410" spans="2:4" x14ac:dyDescent="0.25">
      <c r="B410" s="11"/>
      <c r="C410" s="142"/>
      <c r="D410" s="12"/>
    </row>
    <row r="411" spans="2:4" x14ac:dyDescent="0.25">
      <c r="B411" s="11"/>
      <c r="C411" s="142"/>
      <c r="D411" s="12"/>
    </row>
    <row r="412" spans="2:4" x14ac:dyDescent="0.25">
      <c r="B412" s="11"/>
      <c r="C412" s="142"/>
      <c r="D412" s="12"/>
    </row>
    <row r="413" spans="2:4" x14ac:dyDescent="0.25">
      <c r="B413" s="11"/>
      <c r="C413" s="142"/>
      <c r="D413" s="12"/>
    </row>
    <row r="414" spans="2:4" x14ac:dyDescent="0.25">
      <c r="B414" s="11"/>
      <c r="C414" s="142"/>
      <c r="D414" s="12"/>
    </row>
    <row r="415" spans="2:4" x14ac:dyDescent="0.25">
      <c r="B415" s="11"/>
      <c r="C415" s="142"/>
      <c r="D415" s="12"/>
    </row>
    <row r="416" spans="2:4" x14ac:dyDescent="0.25">
      <c r="B416" s="11"/>
      <c r="C416" s="142"/>
      <c r="D416" s="12"/>
    </row>
    <row r="417" spans="2:4" x14ac:dyDescent="0.25">
      <c r="B417" s="11"/>
      <c r="C417" s="142"/>
      <c r="D417" s="12"/>
    </row>
    <row r="418" spans="2:4" x14ac:dyDescent="0.25">
      <c r="B418" s="11"/>
      <c r="C418" s="142"/>
      <c r="D418" s="12"/>
    </row>
    <row r="419" spans="2:4" x14ac:dyDescent="0.25">
      <c r="B419" s="11"/>
      <c r="C419" s="142"/>
      <c r="D419" s="12"/>
    </row>
    <row r="420" spans="2:4" x14ac:dyDescent="0.25">
      <c r="B420" s="11"/>
      <c r="C420" s="142"/>
      <c r="D420" s="12"/>
    </row>
    <row r="421" spans="2:4" x14ac:dyDescent="0.25">
      <c r="B421" s="11"/>
      <c r="C421" s="142"/>
      <c r="D421" s="12"/>
    </row>
    <row r="422" spans="2:4" x14ac:dyDescent="0.25">
      <c r="B422" s="11"/>
      <c r="C422" s="142"/>
      <c r="D422" s="12"/>
    </row>
    <row r="423" spans="2:4" x14ac:dyDescent="0.25">
      <c r="B423" s="11"/>
      <c r="C423" s="142"/>
      <c r="D423" s="12"/>
    </row>
    <row r="424" spans="2:4" x14ac:dyDescent="0.25">
      <c r="B424" s="11"/>
      <c r="C424" s="142"/>
      <c r="D424" s="12"/>
    </row>
    <row r="425" spans="2:4" x14ac:dyDescent="0.25">
      <c r="B425" s="11"/>
      <c r="C425" s="142"/>
      <c r="D425" s="12"/>
    </row>
    <row r="426" spans="2:4" x14ac:dyDescent="0.25">
      <c r="B426" s="11"/>
      <c r="C426" s="142"/>
      <c r="D426" s="12"/>
    </row>
    <row r="427" spans="2:4" x14ac:dyDescent="0.25">
      <c r="B427" s="11"/>
      <c r="C427" s="142"/>
      <c r="D427" s="12"/>
    </row>
    <row r="428" spans="2:4" x14ac:dyDescent="0.25">
      <c r="B428" s="11"/>
      <c r="C428" s="142"/>
      <c r="D428" s="12"/>
    </row>
    <row r="429" spans="2:4" x14ac:dyDescent="0.25">
      <c r="B429" s="11"/>
      <c r="C429" s="142"/>
      <c r="D429" s="12"/>
    </row>
    <row r="430" spans="2:4" x14ac:dyDescent="0.25">
      <c r="B430" s="11"/>
      <c r="C430" s="142"/>
      <c r="D430" s="12"/>
    </row>
    <row r="431" spans="2:4" x14ac:dyDescent="0.25">
      <c r="B431" s="11"/>
      <c r="C431" s="142"/>
      <c r="D431" s="12"/>
    </row>
    <row r="432" spans="2:4" x14ac:dyDescent="0.25">
      <c r="B432" s="11"/>
      <c r="C432" s="142"/>
      <c r="D432" s="12"/>
    </row>
    <row r="433" spans="2:4" x14ac:dyDescent="0.25">
      <c r="B433" s="11"/>
      <c r="C433" s="142"/>
      <c r="D433" s="12"/>
    </row>
    <row r="434" spans="2:4" x14ac:dyDescent="0.25">
      <c r="B434" s="11"/>
      <c r="C434" s="142"/>
      <c r="D434" s="12"/>
    </row>
    <row r="435" spans="2:4" x14ac:dyDescent="0.25">
      <c r="B435" s="11"/>
      <c r="C435" s="142"/>
      <c r="D435" s="12"/>
    </row>
    <row r="436" spans="2:4" x14ac:dyDescent="0.25">
      <c r="B436" s="11"/>
      <c r="C436" s="142"/>
      <c r="D436" s="12"/>
    </row>
    <row r="437" spans="2:4" x14ac:dyDescent="0.25">
      <c r="B437" s="11"/>
      <c r="C437" s="142"/>
      <c r="D437" s="12"/>
    </row>
    <row r="438" spans="2:4" x14ac:dyDescent="0.25">
      <c r="B438" s="11"/>
      <c r="C438" s="142"/>
      <c r="D438" s="12"/>
    </row>
    <row r="439" spans="2:4" x14ac:dyDescent="0.25">
      <c r="B439" s="11"/>
      <c r="C439" s="142"/>
      <c r="D439" s="12"/>
    </row>
    <row r="440" spans="2:4" x14ac:dyDescent="0.25">
      <c r="B440" s="11"/>
      <c r="C440" s="142"/>
      <c r="D440" s="12"/>
    </row>
    <row r="441" spans="2:4" x14ac:dyDescent="0.25">
      <c r="B441" s="11"/>
      <c r="C441" s="142"/>
      <c r="D441" s="12"/>
    </row>
    <row r="442" spans="2:4" x14ac:dyDescent="0.25">
      <c r="B442" s="11"/>
      <c r="C442" s="142"/>
      <c r="D442" s="12"/>
    </row>
    <row r="443" spans="2:4" x14ac:dyDescent="0.25">
      <c r="B443" s="11"/>
      <c r="C443" s="142"/>
      <c r="D443" s="12"/>
    </row>
    <row r="444" spans="2:4" x14ac:dyDescent="0.25">
      <c r="B444" s="11"/>
      <c r="C444" s="142"/>
      <c r="D444" s="12"/>
    </row>
    <row r="445" spans="2:4" x14ac:dyDescent="0.25">
      <c r="B445" s="11"/>
      <c r="C445" s="142"/>
      <c r="D445" s="12"/>
    </row>
    <row r="446" spans="2:4" x14ac:dyDescent="0.25">
      <c r="B446" s="11"/>
      <c r="C446" s="142"/>
      <c r="D446" s="12"/>
    </row>
    <row r="447" spans="2:4" x14ac:dyDescent="0.25">
      <c r="B447" s="11"/>
      <c r="C447" s="142"/>
      <c r="D447" s="12"/>
    </row>
    <row r="448" spans="2:4" x14ac:dyDescent="0.25">
      <c r="B448" s="11"/>
      <c r="C448" s="142"/>
      <c r="D448" s="12"/>
    </row>
    <row r="449" spans="2:4" x14ac:dyDescent="0.25">
      <c r="B449" s="11"/>
      <c r="C449" s="142"/>
      <c r="D449" s="12"/>
    </row>
    <row r="450" spans="2:4" x14ac:dyDescent="0.25">
      <c r="B450" s="11"/>
      <c r="C450" s="142"/>
      <c r="D450" s="12"/>
    </row>
    <row r="451" spans="2:4" x14ac:dyDescent="0.25">
      <c r="B451" s="11"/>
      <c r="C451" s="142"/>
      <c r="D451" s="12"/>
    </row>
    <row r="452" spans="2:4" x14ac:dyDescent="0.25">
      <c r="B452" s="11"/>
      <c r="C452" s="142"/>
      <c r="D452" s="12"/>
    </row>
    <row r="453" spans="2:4" x14ac:dyDescent="0.25">
      <c r="B453" s="11"/>
      <c r="C453" s="142"/>
      <c r="D453" s="12"/>
    </row>
    <row r="454" spans="2:4" x14ac:dyDescent="0.25">
      <c r="B454" s="11"/>
      <c r="C454" s="142"/>
      <c r="D454" s="12"/>
    </row>
    <row r="455" spans="2:4" x14ac:dyDescent="0.25">
      <c r="B455" s="11"/>
      <c r="C455" s="142"/>
      <c r="D455" s="12"/>
    </row>
    <row r="456" spans="2:4" x14ac:dyDescent="0.25">
      <c r="B456" s="11"/>
      <c r="C456" s="142"/>
      <c r="D456" s="12"/>
    </row>
    <row r="457" spans="2:4" x14ac:dyDescent="0.25">
      <c r="B457" s="11"/>
      <c r="C457" s="142"/>
      <c r="D457" s="12"/>
    </row>
    <row r="458" spans="2:4" x14ac:dyDescent="0.25">
      <c r="B458" s="11"/>
      <c r="C458" s="142"/>
      <c r="D458" s="12"/>
    </row>
    <row r="459" spans="2:4" x14ac:dyDescent="0.25">
      <c r="B459" s="11"/>
      <c r="C459" s="142"/>
      <c r="D459" s="12"/>
    </row>
    <row r="460" spans="2:4" x14ac:dyDescent="0.25">
      <c r="B460" s="11"/>
      <c r="C460" s="142"/>
      <c r="D460" s="12"/>
    </row>
    <row r="461" spans="2:4" x14ac:dyDescent="0.25">
      <c r="B461" s="11"/>
      <c r="C461" s="142"/>
      <c r="D461" s="12"/>
    </row>
    <row r="462" spans="2:4" x14ac:dyDescent="0.25">
      <c r="B462" s="11"/>
      <c r="C462" s="142"/>
      <c r="D462" s="12"/>
    </row>
    <row r="463" spans="2:4" x14ac:dyDescent="0.25">
      <c r="B463" s="11"/>
      <c r="C463" s="142"/>
      <c r="D463" s="12"/>
    </row>
    <row r="464" spans="2:4" x14ac:dyDescent="0.25">
      <c r="B464" s="11"/>
      <c r="C464" s="142"/>
      <c r="D464" s="12"/>
    </row>
    <row r="465" spans="2:4" x14ac:dyDescent="0.25">
      <c r="B465" s="11"/>
      <c r="C465" s="142"/>
      <c r="D465" s="12"/>
    </row>
    <row r="466" spans="2:4" x14ac:dyDescent="0.25">
      <c r="B466" s="11"/>
      <c r="C466" s="142"/>
      <c r="D466" s="12"/>
    </row>
    <row r="467" spans="2:4" x14ac:dyDescent="0.25">
      <c r="B467" s="11"/>
      <c r="C467" s="142"/>
      <c r="D467" s="12"/>
    </row>
    <row r="468" spans="2:4" x14ac:dyDescent="0.25">
      <c r="B468" s="11"/>
      <c r="C468" s="142"/>
      <c r="D468" s="12"/>
    </row>
    <row r="469" spans="2:4" x14ac:dyDescent="0.25">
      <c r="B469" s="11"/>
      <c r="C469" s="142"/>
      <c r="D469" s="12"/>
    </row>
    <row r="470" spans="2:4" x14ac:dyDescent="0.25">
      <c r="B470" s="11"/>
      <c r="C470" s="142"/>
      <c r="D470" s="12"/>
    </row>
    <row r="471" spans="2:4" x14ac:dyDescent="0.25">
      <c r="B471" s="11"/>
      <c r="C471" s="142"/>
      <c r="D471" s="12"/>
    </row>
    <row r="472" spans="2:4" x14ac:dyDescent="0.25">
      <c r="B472" s="11"/>
      <c r="C472" s="142"/>
      <c r="D472" s="12"/>
    </row>
    <row r="473" spans="2:4" x14ac:dyDescent="0.25">
      <c r="B473" s="11"/>
      <c r="C473" s="142"/>
      <c r="D473" s="12"/>
    </row>
    <row r="474" spans="2:4" x14ac:dyDescent="0.25">
      <c r="B474" s="11"/>
      <c r="C474" s="142"/>
      <c r="D474" s="12"/>
    </row>
    <row r="475" spans="2:4" x14ac:dyDescent="0.25">
      <c r="B475" s="11"/>
      <c r="C475" s="142"/>
      <c r="D475" s="12"/>
    </row>
    <row r="476" spans="2:4" x14ac:dyDescent="0.25">
      <c r="B476" s="11"/>
      <c r="C476" s="142"/>
      <c r="D476" s="12"/>
    </row>
    <row r="477" spans="2:4" x14ac:dyDescent="0.25">
      <c r="B477" s="11"/>
      <c r="C477" s="142"/>
      <c r="D477" s="12"/>
    </row>
    <row r="478" spans="2:4" x14ac:dyDescent="0.25">
      <c r="B478" s="11"/>
      <c r="C478" s="142"/>
      <c r="D478" s="12"/>
    </row>
    <row r="479" spans="2:4" x14ac:dyDescent="0.25">
      <c r="B479" s="11"/>
      <c r="C479" s="142"/>
      <c r="D479" s="12"/>
    </row>
    <row r="480" spans="2:4" x14ac:dyDescent="0.25">
      <c r="B480" s="11"/>
      <c r="C480" s="142"/>
      <c r="D480" s="12"/>
    </row>
    <row r="481" spans="2:4" x14ac:dyDescent="0.25">
      <c r="B481" s="11"/>
      <c r="C481" s="142"/>
      <c r="D481" s="12"/>
    </row>
    <row r="482" spans="2:4" x14ac:dyDescent="0.25">
      <c r="B482" s="11"/>
      <c r="C482" s="142"/>
      <c r="D482" s="12"/>
    </row>
    <row r="483" spans="2:4" x14ac:dyDescent="0.25">
      <c r="B483" s="11"/>
      <c r="C483" s="142"/>
      <c r="D483" s="12"/>
    </row>
    <row r="484" spans="2:4" x14ac:dyDescent="0.25">
      <c r="B484" s="11"/>
      <c r="C484" s="142"/>
      <c r="D484" s="12"/>
    </row>
    <row r="485" spans="2:4" x14ac:dyDescent="0.25">
      <c r="B485" s="11"/>
      <c r="C485" s="142"/>
      <c r="D485" s="12"/>
    </row>
    <row r="486" spans="2:4" x14ac:dyDescent="0.25">
      <c r="B486" s="11"/>
      <c r="C486" s="142"/>
      <c r="D486" s="12"/>
    </row>
    <row r="487" spans="2:4" x14ac:dyDescent="0.25">
      <c r="B487" s="11"/>
      <c r="C487" s="142"/>
      <c r="D487" s="12"/>
    </row>
    <row r="488" spans="2:4" x14ac:dyDescent="0.25">
      <c r="B488" s="11"/>
      <c r="C488" s="142"/>
      <c r="D488" s="12"/>
    </row>
    <row r="489" spans="2:4" x14ac:dyDescent="0.25">
      <c r="B489" s="11"/>
      <c r="C489" s="142"/>
      <c r="D489" s="12"/>
    </row>
    <row r="490" spans="2:4" x14ac:dyDescent="0.25">
      <c r="B490" s="11"/>
      <c r="C490" s="142"/>
      <c r="D490" s="12"/>
    </row>
    <row r="491" spans="2:4" x14ac:dyDescent="0.25">
      <c r="B491" s="11"/>
      <c r="C491" s="142"/>
      <c r="D491" s="12"/>
    </row>
    <row r="492" spans="2:4" x14ac:dyDescent="0.25">
      <c r="B492" s="11"/>
      <c r="C492" s="142"/>
      <c r="D492" s="12"/>
    </row>
    <row r="493" spans="2:4" x14ac:dyDescent="0.25">
      <c r="B493" s="11"/>
      <c r="C493" s="142"/>
      <c r="D493" s="12"/>
    </row>
    <row r="494" spans="2:4" x14ac:dyDescent="0.25">
      <c r="B494" s="11"/>
      <c r="C494" s="142"/>
      <c r="D494" s="12"/>
    </row>
    <row r="495" spans="2:4" x14ac:dyDescent="0.25">
      <c r="B495" s="11"/>
      <c r="C495" s="142"/>
      <c r="D495" s="12"/>
    </row>
    <row r="496" spans="2:4" x14ac:dyDescent="0.25">
      <c r="B496" s="11"/>
      <c r="C496" s="142"/>
      <c r="D496" s="12"/>
    </row>
    <row r="497" spans="2:4" x14ac:dyDescent="0.25">
      <c r="B497" s="11"/>
      <c r="C497" s="142"/>
      <c r="D497" s="12"/>
    </row>
    <row r="498" spans="2:4" x14ac:dyDescent="0.25">
      <c r="B498" s="11"/>
      <c r="C498" s="142"/>
      <c r="D498" s="12"/>
    </row>
    <row r="499" spans="2:4" x14ac:dyDescent="0.25">
      <c r="B499" s="11"/>
      <c r="C499" s="142"/>
      <c r="D499" s="12"/>
    </row>
    <row r="500" spans="2:4" x14ac:dyDescent="0.25">
      <c r="B500" s="11"/>
      <c r="C500" s="142"/>
      <c r="D500" s="12"/>
    </row>
    <row r="501" spans="2:4" x14ac:dyDescent="0.25">
      <c r="B501" s="11"/>
      <c r="C501" s="142"/>
      <c r="D501" s="12"/>
    </row>
    <row r="502" spans="2:4" x14ac:dyDescent="0.25">
      <c r="B502" s="11"/>
      <c r="C502" s="142"/>
      <c r="D502" s="12"/>
    </row>
    <row r="503" spans="2:4" x14ac:dyDescent="0.25">
      <c r="B503" s="11"/>
      <c r="C503" s="142"/>
      <c r="D503" s="12"/>
    </row>
    <row r="504" spans="2:4" x14ac:dyDescent="0.25">
      <c r="B504" s="11"/>
      <c r="C504" s="142"/>
      <c r="D504" s="12"/>
    </row>
    <row r="505" spans="2:4" x14ac:dyDescent="0.25">
      <c r="B505" s="11"/>
      <c r="C505" s="142"/>
      <c r="D505" s="12"/>
    </row>
    <row r="506" spans="2:4" x14ac:dyDescent="0.25">
      <c r="B506" s="11"/>
      <c r="C506" s="142"/>
      <c r="D506" s="1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46"/>
  <sheetViews>
    <sheetView zoomScale="85" zoomScaleNormal="85" workbookViewId="0">
      <selection activeCell="E16" sqref="E16"/>
    </sheetView>
  </sheetViews>
  <sheetFormatPr defaultColWidth="46.5703125" defaultRowHeight="12.75" x14ac:dyDescent="0.2"/>
  <cols>
    <col min="1" max="1" width="46.28515625" style="107" customWidth="1"/>
    <col min="2" max="2" width="12.140625" style="107" bestFit="1" customWidth="1"/>
    <col min="3" max="3" width="8.85546875" style="107" bestFit="1" customWidth="1"/>
    <col min="4" max="4" width="18" style="107" bestFit="1" customWidth="1"/>
    <col min="5" max="5" width="10.140625" style="107" bestFit="1" customWidth="1"/>
    <col min="6" max="6" width="23.85546875" style="107" bestFit="1" customWidth="1"/>
    <col min="7" max="7" width="13.42578125" style="107" bestFit="1" customWidth="1"/>
    <col min="8" max="8" width="9.28515625" style="114" bestFit="1" customWidth="1"/>
    <col min="9" max="9" width="13.5703125" style="115" bestFit="1" customWidth="1"/>
    <col min="10" max="10" width="10.85546875" style="15" customWidth="1"/>
    <col min="11" max="11" width="8.140625" style="1" customWidth="1"/>
    <col min="12" max="12" width="14.140625" style="1" customWidth="1"/>
    <col min="13" max="13" width="13.5703125" style="2" bestFit="1" customWidth="1"/>
    <col min="14" max="14" width="10.140625" style="4" bestFit="1" customWidth="1"/>
    <col min="15" max="15" width="5.85546875" style="3" bestFit="1" customWidth="1"/>
    <col min="16" max="16" width="11.140625" style="3" bestFit="1" customWidth="1"/>
    <col min="17" max="17" width="13.5703125" style="3" bestFit="1" customWidth="1"/>
    <col min="18" max="18" width="6.140625" style="3" bestFit="1" customWidth="1"/>
    <col min="19" max="19" width="5.140625" style="3" bestFit="1" customWidth="1"/>
    <col min="20" max="20" width="6.28515625" style="101" bestFit="1" customWidth="1"/>
    <col min="21" max="21" width="25.85546875" style="16" bestFit="1" customWidth="1"/>
    <col min="22" max="22" width="7.42578125" style="7" bestFit="1" customWidth="1"/>
    <col min="23" max="23" width="56.5703125" style="103" bestFit="1" customWidth="1"/>
    <col min="24" max="24" width="23.28515625" style="103" bestFit="1" customWidth="1"/>
    <col min="25" max="25" width="9.42578125" style="103" bestFit="1" customWidth="1"/>
    <col min="26" max="16384" width="46.5703125" style="103"/>
  </cols>
  <sheetData>
    <row r="1" spans="1:25" s="102" customFormat="1" x14ac:dyDescent="0.2">
      <c r="A1" s="152" t="s">
        <v>49</v>
      </c>
      <c r="B1" s="153"/>
      <c r="C1" s="152" t="s">
        <v>0</v>
      </c>
      <c r="D1" s="153"/>
      <c r="E1" s="152" t="s">
        <v>1</v>
      </c>
      <c r="F1" s="154"/>
      <c r="G1" s="153"/>
      <c r="H1" s="155" t="s">
        <v>47</v>
      </c>
      <c r="I1" s="156"/>
      <c r="J1" s="149" t="s">
        <v>46</v>
      </c>
      <c r="K1" s="157"/>
      <c r="L1" s="157"/>
      <c r="M1" s="158"/>
      <c r="N1" s="149" t="s">
        <v>6</v>
      </c>
      <c r="O1" s="150"/>
      <c r="P1" s="150"/>
      <c r="Q1" s="150"/>
      <c r="R1" s="150"/>
      <c r="S1" s="150"/>
      <c r="T1" s="151"/>
      <c r="U1" s="19" t="s">
        <v>27</v>
      </c>
      <c r="V1" s="20"/>
    </row>
    <row r="2" spans="1:25" x14ac:dyDescent="0.2">
      <c r="A2" s="9" t="str">
        <f>'raw data'!A1</f>
        <v>Project</v>
      </c>
      <c r="B2" s="10" t="str">
        <f>'raw data'!B1</f>
        <v>CRU02 example</v>
      </c>
      <c r="C2" s="121" t="s">
        <v>157</v>
      </c>
      <c r="D2" s="122" t="s">
        <v>158</v>
      </c>
      <c r="E2" s="121" t="s">
        <v>157</v>
      </c>
      <c r="F2" s="123" t="s">
        <v>159</v>
      </c>
      <c r="G2" s="122" t="s">
        <v>160</v>
      </c>
      <c r="H2" s="124" t="s">
        <v>44</v>
      </c>
      <c r="I2" s="125" t="s">
        <v>5</v>
      </c>
      <c r="J2" s="126" t="s">
        <v>7</v>
      </c>
      <c r="K2" s="127" t="s">
        <v>8</v>
      </c>
      <c r="L2" s="127" t="s">
        <v>9</v>
      </c>
      <c r="M2" s="128" t="s">
        <v>5</v>
      </c>
      <c r="N2" s="129" t="s">
        <v>7</v>
      </c>
      <c r="O2" s="129" t="s">
        <v>8</v>
      </c>
      <c r="P2" s="129" t="s">
        <v>9</v>
      </c>
      <c r="Q2" s="130" t="str">
        <f>I2</f>
        <v>4 pi (Tdiff/Q)</v>
      </c>
      <c r="R2" s="130" t="s">
        <v>10</v>
      </c>
      <c r="S2" s="130" t="s">
        <v>11</v>
      </c>
      <c r="T2" s="131" t="s">
        <v>132</v>
      </c>
      <c r="U2" s="94"/>
      <c r="V2" s="69"/>
      <c r="W2" s="65"/>
      <c r="X2" s="85"/>
      <c r="Y2" s="65"/>
    </row>
    <row r="3" spans="1:25" ht="15" x14ac:dyDescent="0.2">
      <c r="A3" s="9" t="str">
        <f>'raw data'!A2</f>
        <v>Operator</v>
      </c>
      <c r="B3" s="10" t="str">
        <f>'raw data'!B2</f>
        <v>Hukseflux</v>
      </c>
      <c r="C3" s="75" t="s">
        <v>18</v>
      </c>
      <c r="D3" s="76" t="s">
        <v>115</v>
      </c>
      <c r="E3" s="75" t="s">
        <v>18</v>
      </c>
      <c r="F3" s="77" t="s">
        <v>154</v>
      </c>
      <c r="G3" s="76" t="s">
        <v>155</v>
      </c>
      <c r="H3" s="78" t="s">
        <v>45</v>
      </c>
      <c r="I3" s="132" t="s">
        <v>156</v>
      </c>
      <c r="J3" s="79" t="s">
        <v>45</v>
      </c>
      <c r="K3" s="80" t="s">
        <v>45</v>
      </c>
      <c r="L3" s="80" t="s">
        <v>45</v>
      </c>
      <c r="M3" s="81" t="s">
        <v>156</v>
      </c>
      <c r="N3" s="82" t="s">
        <v>45</v>
      </c>
      <c r="O3" s="82" t="s">
        <v>45</v>
      </c>
      <c r="P3" s="82" t="s">
        <v>45</v>
      </c>
      <c r="Q3" s="83" t="s">
        <v>156</v>
      </c>
      <c r="R3" s="83"/>
      <c r="S3" s="83"/>
      <c r="T3" s="84"/>
      <c r="U3" s="94" t="s">
        <v>28</v>
      </c>
      <c r="V3" s="70">
        <f>results!C13</f>
        <v>5</v>
      </c>
      <c r="W3" s="86" t="s">
        <v>12</v>
      </c>
      <c r="X3" s="66">
        <f>AVERAGE(D:D)</f>
        <v>23.009983606557373</v>
      </c>
      <c r="Y3" s="65" t="s">
        <v>13</v>
      </c>
    </row>
    <row r="4" spans="1:25" x14ac:dyDescent="0.2">
      <c r="A4" s="9" t="str">
        <f>'raw data'!A3</f>
        <v>Date of measurement</v>
      </c>
      <c r="B4" s="10" t="str">
        <f>'raw data'!B3</f>
        <v>21-10-2014</v>
      </c>
      <c r="C4" s="61">
        <f>'raw data'!B43</f>
        <v>-60</v>
      </c>
      <c r="D4" s="60">
        <f>'raw data'!C43</f>
        <v>23.042000000000002</v>
      </c>
      <c r="E4" s="11">
        <f>IF(ISNUMBER('raw data'!B106),'raw data'!B106,FALSE)</f>
        <v>0</v>
      </c>
      <c r="F4" s="13">
        <f>IF(ISNUMBER('raw data'!C106),'raw data'!C106,FALSE)</f>
        <v>0</v>
      </c>
      <c r="G4" s="12">
        <f>IF(ISNUMBER('raw data'!D106),'raw data'!D106,FALSE)</f>
        <v>359.58</v>
      </c>
      <c r="H4" s="14"/>
      <c r="I4" s="104">
        <f>IF(ISNUMBER(results!C$38),4*PI()*F4/((G4*0.001)^2*results!C$38),4*PI()*F4/((G4*0.001)^2*results!D$38))</f>
        <v>0</v>
      </c>
      <c r="J4" s="15">
        <v>0</v>
      </c>
      <c r="K4" s="5">
        <f t="shared" ref="K4:K67" si="0">IF(NOT(J4=FALSE),MATCH(J4,H:H),"")</f>
        <v>5</v>
      </c>
      <c r="L4" s="1">
        <f t="shared" ref="L4:L67" si="1">IF(NOT(J4=FALSE),INDEX(H:H,K4),"")</f>
        <v>0</v>
      </c>
      <c r="M4" s="2">
        <f t="shared" ref="M4:M67" si="2">IF(NOT(J4=FALSE),INDEX(I:I,K4),"")</f>
        <v>0.17933754486822012</v>
      </c>
      <c r="N4" s="4">
        <f>V3</f>
        <v>5</v>
      </c>
      <c r="O4" s="3">
        <f>MATCH(N4,H:H)</f>
        <v>152</v>
      </c>
      <c r="P4" s="4">
        <f>IF(NOT(OR(O4=O2,N4=FALSE)),INDEX(H:H,O4),"")</f>
        <v>4.9972122737641147</v>
      </c>
      <c r="Q4" s="4">
        <f>IF(NOT(OR(O4=O2,N4=FALSE)),INDEX(I:I,O4),"")</f>
        <v>14.600686420958835</v>
      </c>
      <c r="R4" s="4">
        <f>IF(NOT(Q4=""),Q4-(P4*V$29),"")</f>
        <v>-9.7808497308775468</v>
      </c>
      <c r="S4" s="4">
        <f t="shared" ref="S4:S67" si="3">IF(NOT(Q4=""),(Q4-V$30)/P4,"")</f>
        <v>4.8783711293410263</v>
      </c>
      <c r="T4" s="100">
        <f t="shared" ref="T4:T67" si="4">IF(NOT(Q4=""),((V$29-(Q4-V$30)/P4))^2,"")</f>
        <v>4.3083421174798253E-7</v>
      </c>
      <c r="U4" s="94" t="s">
        <v>29</v>
      </c>
      <c r="V4" s="70">
        <f>results!C14</f>
        <v>5.7</v>
      </c>
      <c r="W4" s="86" t="s">
        <v>98</v>
      </c>
      <c r="X4" s="66">
        <f>(AVERAGE(G:G)*0.001)*B15</f>
        <v>1.4390697674418613</v>
      </c>
      <c r="Y4" s="65" t="s">
        <v>99</v>
      </c>
    </row>
    <row r="5" spans="1:25" x14ac:dyDescent="0.2">
      <c r="A5" s="9" t="str">
        <f>'raw data'!A4</f>
        <v>Time of measurement</v>
      </c>
      <c r="B5" s="10" t="str">
        <f>'raw data'!B4</f>
        <v>15:09:47</v>
      </c>
      <c r="C5" s="61">
        <v>-59</v>
      </c>
      <c r="D5" s="60">
        <f>'raw data'!C44</f>
        <v>23.041</v>
      </c>
      <c r="E5" s="11">
        <f>IF(ISNUMBER('raw data'!B107),'raw data'!B107,FALSE)</f>
        <v>1</v>
      </c>
      <c r="F5" s="13">
        <f>IF(ISNUMBER('raw data'!C107),'raw data'!C107,FALSE)</f>
        <v>0.155</v>
      </c>
      <c r="G5" s="12">
        <f>IF(ISNUMBER('raw data'!D107),'raw data'!D107,FALSE)</f>
        <v>359.58</v>
      </c>
      <c r="H5" s="14">
        <f t="shared" ref="H5:H68" si="5">LN(E5)</f>
        <v>0</v>
      </c>
      <c r="I5" s="104">
        <f>IF(ISNUMBER(results!C$38),4*PI()*F5/((G5*0.001)^2*results!C$38),4*PI()*F5/((G5*0.001)^2*results!D$38))</f>
        <v>0.17933754486822012</v>
      </c>
      <c r="J5" s="15">
        <f>IF(J4="","",IF(J4+V$5&lt;=LN(X$9),J4+V$5,J4))</f>
        <v>0.05</v>
      </c>
      <c r="K5" s="5">
        <f t="shared" si="0"/>
        <v>5</v>
      </c>
      <c r="L5" s="1">
        <f t="shared" si="1"/>
        <v>0</v>
      </c>
      <c r="M5" s="2">
        <f t="shared" si="2"/>
        <v>0.17933754486822012</v>
      </c>
      <c r="N5" s="3">
        <f>IF(AND((N4+V$5)&lt;V$4,NOT(N4=FALSE)),N4+V$5)</f>
        <v>5.05</v>
      </c>
      <c r="O5" s="3">
        <f t="shared" ref="O5:O68" si="6">IF(NOT(N5=FALSE),MATCH(N5,H:H),"")</f>
        <v>160</v>
      </c>
      <c r="P5" s="4">
        <f t="shared" ref="P5:P68" si="7">IF(NOT(OR(O5=O4,N5=FALSE)),INDEX(H:H,O5),"")</f>
        <v>5.0498560072495371</v>
      </c>
      <c r="Q5" s="4">
        <f t="shared" ref="Q5:Q68" si="8">IF(NOT(OR(O5=O4,N5=FALSE)),INDEX(I:I,O5),"")</f>
        <v>14.861040869150028</v>
      </c>
      <c r="R5" s="4">
        <f t="shared" ref="R5:R67" si="9">IF(NOT(Q5=""),Q5-(P5*V$29),"")</f>
        <v>-9.7773455065363919</v>
      </c>
      <c r="S5" s="4">
        <f t="shared" si="3"/>
        <v>4.8790718975629517</v>
      </c>
      <c r="T5" s="100">
        <f t="shared" si="4"/>
        <v>1.9703475618289747E-9</v>
      </c>
      <c r="U5" s="94" t="s">
        <v>30</v>
      </c>
      <c r="V5" s="70">
        <v>0.05</v>
      </c>
      <c r="W5" s="86" t="s">
        <v>14</v>
      </c>
      <c r="X5" s="66">
        <f>(AVERAGE(G:G)*0.001)^2*B37</f>
        <v>10.872339426717156</v>
      </c>
      <c r="Y5" s="65" t="s">
        <v>15</v>
      </c>
    </row>
    <row r="6" spans="1:25" ht="15" x14ac:dyDescent="0.2">
      <c r="A6" s="9" t="str">
        <f>'raw data'!A5</f>
        <v>Thermal conductivity in [W/(m·K)]</v>
      </c>
      <c r="B6" s="10">
        <f>'raw data'!B5</f>
        <v>0.20549999999999999</v>
      </c>
      <c r="C6" s="61">
        <v>-58</v>
      </c>
      <c r="D6" s="60">
        <f>'raw data'!C45</f>
        <v>23.04</v>
      </c>
      <c r="E6" s="11">
        <f>IF(ISNUMBER('raw data'!B108),'raw data'!B108,FALSE)</f>
        <v>2</v>
      </c>
      <c r="F6" s="13">
        <f>IF(ISNUMBER('raw data'!C108),'raw data'!C108,FALSE)</f>
        <v>0.64600000000000002</v>
      </c>
      <c r="G6" s="12">
        <f>IF(ISNUMBER('raw data'!D108),'raw data'!D108,FALSE)</f>
        <v>359.57</v>
      </c>
      <c r="H6" s="14">
        <f t="shared" si="5"/>
        <v>0.69314718055994529</v>
      </c>
      <c r="I6" s="104">
        <f>IF(ISNUMBER(results!C$38),4*PI()*F6/((G6*0.001)^2*results!C$38),4*PI()*F6/((G6*0.001)^2*results!D$38))</f>
        <v>0.74747418062325477</v>
      </c>
      <c r="J6" s="15">
        <f t="shared" ref="J6:J68" si="10">IF(J5="","",IF(J5+V$5&lt;=LN(X$9),J5+V$5,J5))</f>
        <v>0.1</v>
      </c>
      <c r="K6" s="5">
        <f t="shared" si="0"/>
        <v>5</v>
      </c>
      <c r="L6" s="1">
        <f t="shared" si="1"/>
        <v>0</v>
      </c>
      <c r="M6" s="2">
        <f t="shared" si="2"/>
        <v>0.17933754486822012</v>
      </c>
      <c r="N6" s="3">
        <f t="shared" ref="N6:N69" si="11">IF(AND((N5+V$5)&lt;V$4,NOT(N5=FALSE)),N5+V$5)</f>
        <v>5.0999999999999996</v>
      </c>
      <c r="O6" s="3">
        <f t="shared" si="6"/>
        <v>168</v>
      </c>
      <c r="P6" s="4">
        <f t="shared" si="7"/>
        <v>5.0998664278241987</v>
      </c>
      <c r="Q6" s="4">
        <f t="shared" si="8"/>
        <v>15.104764364827867</v>
      </c>
      <c r="R6" s="4">
        <f t="shared" si="9"/>
        <v>-9.7776242285772756</v>
      </c>
      <c r="S6" s="4">
        <f t="shared" si="3"/>
        <v>4.8790168094665729</v>
      </c>
      <c r="T6" s="100">
        <f t="shared" si="4"/>
        <v>1.1447928256930772E-10</v>
      </c>
      <c r="U6" s="95"/>
      <c r="V6" s="71"/>
      <c r="W6" s="86" t="s">
        <v>16</v>
      </c>
      <c r="X6" s="66">
        <f>MAX(D:D)-MIN(D:D)</f>
        <v>6.4000000000000057E-2</v>
      </c>
      <c r="Y6" s="65" t="s">
        <v>13</v>
      </c>
    </row>
    <row r="7" spans="1:25" ht="15" x14ac:dyDescent="0.2">
      <c r="A7" s="9" t="str">
        <f>'raw data'!A6</f>
        <v>Thermal conductivity standard deviation</v>
      </c>
      <c r="B7" s="10">
        <f>'raw data'!B6</f>
        <v>2.9999999999999997E-4</v>
      </c>
      <c r="C7" s="61">
        <v>-57</v>
      </c>
      <c r="D7" s="60">
        <f>'raw data'!C46</f>
        <v>23.038</v>
      </c>
      <c r="E7" s="11">
        <f>IF(ISNUMBER('raw data'!B109),'raw data'!B109,FALSE)</f>
        <v>3</v>
      </c>
      <c r="F7" s="13">
        <f>IF(ISNUMBER('raw data'!C109),'raw data'!C109,FALSE)</f>
        <v>1.133</v>
      </c>
      <c r="G7" s="12">
        <f>IF(ISNUMBER('raw data'!D109),'raw data'!D109,FALSE)</f>
        <v>359.68</v>
      </c>
      <c r="H7" s="14">
        <f t="shared" si="5"/>
        <v>1.0986122886681098</v>
      </c>
      <c r="I7" s="104">
        <f>IF(ISNUMBER(results!C$38),4*PI()*F7/((G7*0.001)^2*results!C$38),4*PI()*F7/((G7*0.001)^2*results!D$38))</f>
        <v>1.3101707780049581</v>
      </c>
      <c r="J7" s="15">
        <f t="shared" si="10"/>
        <v>0.15000000000000002</v>
      </c>
      <c r="K7" s="5">
        <f t="shared" si="0"/>
        <v>5</v>
      </c>
      <c r="L7" s="1">
        <f t="shared" si="1"/>
        <v>0</v>
      </c>
      <c r="M7" s="2">
        <f t="shared" si="2"/>
        <v>0.17933754486822012</v>
      </c>
      <c r="N7" s="3">
        <f t="shared" si="11"/>
        <v>5.1499999999999995</v>
      </c>
      <c r="O7" s="3">
        <f t="shared" si="6"/>
        <v>176</v>
      </c>
      <c r="P7" s="4">
        <f t="shared" si="7"/>
        <v>5.1474944768134527</v>
      </c>
      <c r="Q7" s="4">
        <f t="shared" si="8"/>
        <v>15.34141244189825</v>
      </c>
      <c r="R7" s="4">
        <f t="shared" si="9"/>
        <v>-9.7733547127238296</v>
      </c>
      <c r="S7" s="4">
        <f t="shared" si="3"/>
        <v>4.879846344198266</v>
      </c>
      <c r="T7" s="100">
        <f t="shared" si="4"/>
        <v>6.7049113801502596E-7</v>
      </c>
      <c r="U7" s="94"/>
      <c r="V7" s="69"/>
      <c r="W7" s="86" t="s">
        <v>17</v>
      </c>
      <c r="X7" s="66">
        <f>MAX(F:F)-MIN(F:F)</f>
        <v>15.616</v>
      </c>
      <c r="Y7" s="65" t="s">
        <v>13</v>
      </c>
    </row>
    <row r="8" spans="1:25" x14ac:dyDescent="0.2">
      <c r="A8" s="9" t="str">
        <f>'raw data'!A7</f>
        <v>Thermal resistivity in [m·K/W]</v>
      </c>
      <c r="B8" s="10">
        <f>'raw data'!B7</f>
        <v>4.8643000000000001</v>
      </c>
      <c r="C8" s="61">
        <v>-56</v>
      </c>
      <c r="D8" s="60">
        <f>'raw data'!C47</f>
        <v>23.038</v>
      </c>
      <c r="E8" s="11">
        <f>IF(ISNUMBER('raw data'!B110),'raw data'!B110,FALSE)</f>
        <v>4</v>
      </c>
      <c r="F8" s="13">
        <f>IF(ISNUMBER('raw data'!C110),'raw data'!C110,FALSE)</f>
        <v>1.56</v>
      </c>
      <c r="G8" s="12">
        <f>IF(ISNUMBER('raw data'!D110),'raw data'!D110,FALSE)</f>
        <v>359.69</v>
      </c>
      <c r="H8" s="14">
        <f t="shared" si="5"/>
        <v>1.3862943611198906</v>
      </c>
      <c r="I8" s="104">
        <f>IF(ISNUMBER(results!C$38),4*PI()*F8/((G8*0.001)^2*results!C$38),4*PI()*F8/((G8*0.001)^2*results!D$38))</f>
        <v>1.8038418087127872</v>
      </c>
      <c r="J8" s="15">
        <f t="shared" si="10"/>
        <v>0.2</v>
      </c>
      <c r="K8" s="5">
        <f t="shared" si="0"/>
        <v>5</v>
      </c>
      <c r="L8" s="1">
        <f t="shared" si="1"/>
        <v>0</v>
      </c>
      <c r="M8" s="2">
        <f t="shared" si="2"/>
        <v>0.17933754486822012</v>
      </c>
      <c r="N8" s="3">
        <f t="shared" si="11"/>
        <v>5.1999999999999993</v>
      </c>
      <c r="O8" s="3">
        <f t="shared" si="6"/>
        <v>185</v>
      </c>
      <c r="P8" s="4">
        <f t="shared" si="7"/>
        <v>5.1984970312658261</v>
      </c>
      <c r="Q8" s="4">
        <f t="shared" si="8"/>
        <v>15.582136475864619</v>
      </c>
      <c r="R8" s="4">
        <f t="shared" si="9"/>
        <v>-9.7814735449581143</v>
      </c>
      <c r="S8" s="4">
        <f t="shared" si="3"/>
        <v>4.8782765452979806</v>
      </c>
      <c r="T8" s="100">
        <f t="shared" si="4"/>
        <v>5.6394643030465042E-7</v>
      </c>
      <c r="U8" s="94" t="s">
        <v>133</v>
      </c>
      <c r="V8" s="69">
        <f>COUNT(P:P)</f>
        <v>14</v>
      </c>
      <c r="W8" s="86"/>
      <c r="X8" s="105"/>
      <c r="Y8" s="65"/>
    </row>
    <row r="9" spans="1:25" x14ac:dyDescent="0.2">
      <c r="A9" s="9" t="str">
        <f>'raw data'!A8</f>
        <v>Thermal resistivity standard deviation</v>
      </c>
      <c r="B9" s="10">
        <f>'raw data'!B8</f>
        <v>9.1000000000000004E-3</v>
      </c>
      <c r="C9" s="61">
        <v>-55</v>
      </c>
      <c r="D9" s="60">
        <f>'raw data'!C48</f>
        <v>23.036999999999999</v>
      </c>
      <c r="E9" s="11">
        <f>IF(ISNUMBER('raw data'!B111),'raw data'!B111,FALSE)</f>
        <v>5</v>
      </c>
      <c r="F9" s="13">
        <f>IF(ISNUMBER('raw data'!C111),'raw data'!C111,FALSE)</f>
        <v>1.94</v>
      </c>
      <c r="G9" s="12">
        <f>IF(ISNUMBER('raw data'!D111),'raw data'!D111,FALSE)</f>
        <v>359.59</v>
      </c>
      <c r="H9" s="14">
        <f t="shared" si="5"/>
        <v>1.6094379124341003</v>
      </c>
      <c r="I9" s="104">
        <f>IF(ISNUMBER(results!C$38),4*PI()*F9/((G9*0.001)^2*results!C$38),4*PI()*F9/((G9*0.001)^2*results!D$38))</f>
        <v>2.2444870107943564</v>
      </c>
      <c r="J9" s="15">
        <f t="shared" si="10"/>
        <v>0.25</v>
      </c>
      <c r="K9" s="5">
        <f t="shared" si="0"/>
        <v>5</v>
      </c>
      <c r="L9" s="1">
        <f t="shared" si="1"/>
        <v>0</v>
      </c>
      <c r="M9" s="2">
        <f t="shared" si="2"/>
        <v>0.17933754486822012</v>
      </c>
      <c r="N9" s="3">
        <f t="shared" si="11"/>
        <v>5.2499999999999991</v>
      </c>
      <c r="O9" s="3">
        <f t="shared" si="6"/>
        <v>194</v>
      </c>
      <c r="P9" s="4">
        <f t="shared" si="7"/>
        <v>5.2470240721604862</v>
      </c>
      <c r="Q9" s="4">
        <f t="shared" si="8"/>
        <v>15.824260857763807</v>
      </c>
      <c r="R9" s="4">
        <f t="shared" si="9"/>
        <v>-9.776113930512679</v>
      </c>
      <c r="S9" s="4">
        <f t="shared" si="3"/>
        <v>4.8793049485253803</v>
      </c>
      <c r="T9" s="100">
        <f t="shared" si="4"/>
        <v>7.6972709249720944E-8</v>
      </c>
      <c r="U9" s="95" t="s">
        <v>134</v>
      </c>
      <c r="V9" s="91">
        <f>COUNT(E:E)</f>
        <v>301</v>
      </c>
      <c r="W9" s="86" t="s">
        <v>19</v>
      </c>
      <c r="X9" s="87">
        <f>MAX(E:E)</f>
        <v>300</v>
      </c>
      <c r="Y9" s="65" t="s">
        <v>18</v>
      </c>
    </row>
    <row r="10" spans="1:25" x14ac:dyDescent="0.2">
      <c r="A10" s="9" t="str">
        <f>'raw data'!A9</f>
        <v>Depth of measurement</v>
      </c>
      <c r="B10" s="10">
        <f>'raw data'!B9</f>
        <v>0</v>
      </c>
      <c r="C10" s="61">
        <v>-54</v>
      </c>
      <c r="D10" s="60">
        <f>'raw data'!C49</f>
        <v>23.035</v>
      </c>
      <c r="E10" s="11">
        <f>IF(ISNUMBER('raw data'!B112),'raw data'!B112,FALSE)</f>
        <v>6</v>
      </c>
      <c r="F10" s="13">
        <f>IF(ISNUMBER('raw data'!C112),'raw data'!C112,FALSE)</f>
        <v>2.2709999999999999</v>
      </c>
      <c r="G10" s="12">
        <f>IF(ISNUMBER('raw data'!D112),'raw data'!D112,FALSE)</f>
        <v>359.69</v>
      </c>
      <c r="H10" s="14">
        <f t="shared" si="5"/>
        <v>1.791759469228055</v>
      </c>
      <c r="I10" s="104">
        <f>IF(ISNUMBER(results!C$38),4*PI()*F10/((G10*0.001)^2*results!C$38),4*PI()*F10/((G10*0.001)^2*results!D$38))</f>
        <v>2.625977402299192</v>
      </c>
      <c r="J10" s="15">
        <f t="shared" si="10"/>
        <v>0.3</v>
      </c>
      <c r="K10" s="5">
        <f t="shared" si="0"/>
        <v>5</v>
      </c>
      <c r="L10" s="1">
        <f t="shared" si="1"/>
        <v>0</v>
      </c>
      <c r="M10" s="2">
        <f t="shared" si="2"/>
        <v>0.17933754486822012</v>
      </c>
      <c r="N10" s="3">
        <f t="shared" si="11"/>
        <v>5.2999999999999989</v>
      </c>
      <c r="O10" s="3">
        <f t="shared" si="6"/>
        <v>204</v>
      </c>
      <c r="P10" s="4">
        <f t="shared" si="7"/>
        <v>5.2983173665480363</v>
      </c>
      <c r="Q10" s="4">
        <f t="shared" si="8"/>
        <v>16.073005124481199</v>
      </c>
      <c r="R10" s="4">
        <f t="shared" si="9"/>
        <v>-9.7776310581376222</v>
      </c>
      <c r="S10" s="4">
        <f t="shared" si="3"/>
        <v>4.8790159212157631</v>
      </c>
      <c r="T10" s="100">
        <f t="shared" si="4"/>
        <v>1.3427594968137494E-10</v>
      </c>
      <c r="U10" s="94"/>
      <c r="V10" s="69"/>
      <c r="W10" s="86" t="s">
        <v>20</v>
      </c>
      <c r="X10" s="68">
        <f>E5-E4</f>
        <v>1</v>
      </c>
      <c r="Y10" s="65" t="s">
        <v>18</v>
      </c>
    </row>
    <row r="11" spans="1:25" x14ac:dyDescent="0.2">
      <c r="A11" s="9" t="str">
        <f>'raw data'!A10</f>
        <v>Location of measurement</v>
      </c>
      <c r="B11" s="10">
        <f>'raw data'!B10</f>
        <v>0</v>
      </c>
      <c r="C11" s="61">
        <v>-53</v>
      </c>
      <c r="D11" s="60">
        <f>'raw data'!C50</f>
        <v>23.033999999999999</v>
      </c>
      <c r="E11" s="11">
        <f>IF(ISNUMBER('raw data'!B113),'raw data'!B113,FALSE)</f>
        <v>7</v>
      </c>
      <c r="F11" s="13">
        <f>IF(ISNUMBER('raw data'!C113),'raw data'!C113,FALSE)</f>
        <v>2.5139999999999998</v>
      </c>
      <c r="G11" s="12">
        <f>IF(ISNUMBER('raw data'!D113),'raw data'!D113,FALSE)</f>
        <v>359.61</v>
      </c>
      <c r="H11" s="14">
        <f t="shared" si="5"/>
        <v>1.9459101490553132</v>
      </c>
      <c r="I11" s="104">
        <f>IF(ISNUMBER(results!C$38),4*PI()*F11/((G11*0.001)^2*results!C$38),4*PI()*F11/((G11*0.001)^2*results!D$38))</f>
        <v>2.9082539807261329</v>
      </c>
      <c r="J11" s="15">
        <f t="shared" si="10"/>
        <v>0.35</v>
      </c>
      <c r="K11" s="5">
        <f t="shared" si="0"/>
        <v>5</v>
      </c>
      <c r="L11" s="1">
        <f t="shared" si="1"/>
        <v>0</v>
      </c>
      <c r="M11" s="2">
        <f t="shared" si="2"/>
        <v>0.17933754486822012</v>
      </c>
      <c r="N11" s="3">
        <f t="shared" si="11"/>
        <v>5.3499999999999988</v>
      </c>
      <c r="O11" s="3">
        <f t="shared" si="6"/>
        <v>214</v>
      </c>
      <c r="P11" s="4">
        <f t="shared" si="7"/>
        <v>5.3471075307174685</v>
      </c>
      <c r="Q11" s="4">
        <f t="shared" si="8"/>
        <v>16.313632499983747</v>
      </c>
      <c r="R11" s="4">
        <f t="shared" si="9"/>
        <v>-9.7750522357846883</v>
      </c>
      <c r="S11" s="4">
        <f t="shared" si="3"/>
        <v>4.8794983105648342</v>
      </c>
      <c r="T11" s="100">
        <f t="shared" si="4"/>
        <v>2.2165414570336828E-7</v>
      </c>
      <c r="U11" s="72" t="s">
        <v>31</v>
      </c>
      <c r="V11" s="73">
        <f>MATCH(V3,H:H,1)</f>
        <v>152</v>
      </c>
      <c r="W11" s="86"/>
      <c r="X11" s="65"/>
      <c r="Y11" s="65"/>
    </row>
    <row r="12" spans="1:25" ht="15" x14ac:dyDescent="0.2">
      <c r="A12" s="9" t="str">
        <f>'raw data'!A11</f>
        <v>Remark 1</v>
      </c>
      <c r="B12" s="10" t="str">
        <f>'raw data'!B11</f>
        <v>Test measurement</v>
      </c>
      <c r="C12" s="61">
        <v>-52</v>
      </c>
      <c r="D12" s="60">
        <f>'raw data'!C51</f>
        <v>23.032</v>
      </c>
      <c r="E12" s="11">
        <f>IF(ISNUMBER('raw data'!B114),'raw data'!B114,FALSE)</f>
        <v>8</v>
      </c>
      <c r="F12" s="13">
        <f>IF(ISNUMBER('raw data'!C114),'raw data'!C114,FALSE)</f>
        <v>2.7959999999999998</v>
      </c>
      <c r="G12" s="12">
        <f>IF(ISNUMBER('raw data'!D114),'raw data'!D114,FALSE)</f>
        <v>359.7</v>
      </c>
      <c r="H12" s="14">
        <f t="shared" si="5"/>
        <v>2.0794415416798357</v>
      </c>
      <c r="I12" s="104">
        <f>IF(ISNUMBER(results!C$38),4*PI()*F12/((G12*0.001)^2*results!C$38),4*PI()*F12/((G12*0.001)^2*results!D$38))</f>
        <v>3.2328597888500452</v>
      </c>
      <c r="J12" s="15">
        <f t="shared" si="10"/>
        <v>0.39999999999999997</v>
      </c>
      <c r="K12" s="5">
        <f t="shared" si="0"/>
        <v>5</v>
      </c>
      <c r="L12" s="1">
        <f t="shared" si="1"/>
        <v>0</v>
      </c>
      <c r="M12" s="2">
        <f t="shared" si="2"/>
        <v>0.17933754486822012</v>
      </c>
      <c r="N12" s="3">
        <f t="shared" si="11"/>
        <v>5.3999999999999986</v>
      </c>
      <c r="O12" s="3">
        <f t="shared" si="6"/>
        <v>225</v>
      </c>
      <c r="P12" s="4">
        <f t="shared" si="7"/>
        <v>5.3981627015177525</v>
      </c>
      <c r="Q12" s="4">
        <f t="shared" si="8"/>
        <v>16.565770039540329</v>
      </c>
      <c r="R12" s="4">
        <f t="shared" si="9"/>
        <v>-9.7720142790376379</v>
      </c>
      <c r="S12" s="4">
        <f t="shared" si="3"/>
        <v>4.8800566338421509</v>
      </c>
      <c r="T12" s="100">
        <f t="shared" si="4"/>
        <v>1.059098011234114E-6</v>
      </c>
      <c r="U12" s="72" t="s">
        <v>32</v>
      </c>
      <c r="V12" s="73">
        <f>MATCH(V4,H:H,1)</f>
        <v>302</v>
      </c>
      <c r="W12" s="88" t="s">
        <v>21</v>
      </c>
      <c r="X12" s="89">
        <f>MAX(D:D)-MIN(D:D)</f>
        <v>6.4000000000000057E-2</v>
      </c>
      <c r="Y12" s="65" t="s">
        <v>13</v>
      </c>
    </row>
    <row r="13" spans="1:25" ht="15" x14ac:dyDescent="0.2">
      <c r="A13" s="9" t="str">
        <f>'raw data'!A12</f>
        <v>Remark 2</v>
      </c>
      <c r="B13" s="10" t="str">
        <f>'raw data'!B12</f>
        <v>CRC 04</v>
      </c>
      <c r="C13" s="61">
        <v>-51</v>
      </c>
      <c r="D13" s="60">
        <f>'raw data'!C52</f>
        <v>23.032</v>
      </c>
      <c r="E13" s="11">
        <f>IF(ISNUMBER('raw data'!B115),'raw data'!B115,FALSE)</f>
        <v>9</v>
      </c>
      <c r="F13" s="13">
        <f>IF(ISNUMBER('raw data'!C115),'raw data'!C115,FALSE)</f>
        <v>3.052</v>
      </c>
      <c r="G13" s="12">
        <f>IF(ISNUMBER('raw data'!D115),'raw data'!D115,FALSE)</f>
        <v>359.62</v>
      </c>
      <c r="H13" s="14">
        <f t="shared" si="5"/>
        <v>2.1972245773362196</v>
      </c>
      <c r="I13" s="104">
        <f>IF(ISNUMBER(results!C$38),4*PI()*F13/((G13*0.001)^2*results!C$38),4*PI()*F13/((G13*0.001)^2*results!D$38))</f>
        <v>3.5304286095323572</v>
      </c>
      <c r="J13" s="15">
        <f t="shared" si="10"/>
        <v>0.44999999999999996</v>
      </c>
      <c r="K13" s="5">
        <f t="shared" si="0"/>
        <v>5</v>
      </c>
      <c r="L13" s="1">
        <f t="shared" si="1"/>
        <v>0</v>
      </c>
      <c r="M13" s="2">
        <f t="shared" si="2"/>
        <v>0.17933754486822012</v>
      </c>
      <c r="N13" s="3">
        <f t="shared" si="11"/>
        <v>5.4499999999999984</v>
      </c>
      <c r="O13" s="3">
        <f t="shared" si="6"/>
        <v>236</v>
      </c>
      <c r="P13" s="4">
        <f t="shared" si="7"/>
        <v>5.4467373716663099</v>
      </c>
      <c r="Q13" s="4">
        <f t="shared" si="8"/>
        <v>16.793162025751979</v>
      </c>
      <c r="R13" s="4">
        <f t="shared" si="9"/>
        <v>-9.781619444719734</v>
      </c>
      <c r="S13" s="4">
        <f t="shared" si="3"/>
        <v>4.8782839845615484</v>
      </c>
      <c r="T13" s="100">
        <f t="shared" si="4"/>
        <v>5.5282853963832678E-7</v>
      </c>
      <c r="U13" s="94"/>
      <c r="V13" s="69"/>
      <c r="W13" s="88" t="s">
        <v>48</v>
      </c>
      <c r="X13" s="89">
        <f>SLOPE(D4:D64,C4:C64)*60</f>
        <v>-6.3204653622421267E-2</v>
      </c>
      <c r="Y13" s="65" t="s">
        <v>22</v>
      </c>
    </row>
    <row r="14" spans="1:25" x14ac:dyDescent="0.2">
      <c r="A14" s="9" t="str">
        <f>'raw data'!A13</f>
        <v>Remark 3</v>
      </c>
      <c r="B14" s="10">
        <f>'raw data'!B13</f>
        <v>0</v>
      </c>
      <c r="C14" s="61">
        <v>-50</v>
      </c>
      <c r="D14" s="60">
        <f>'raw data'!C53</f>
        <v>23.032</v>
      </c>
      <c r="E14" s="11">
        <f>IF(ISNUMBER('raw data'!B116),'raw data'!B116,FALSE)</f>
        <v>10</v>
      </c>
      <c r="F14" s="13">
        <f>IF(ISNUMBER('raw data'!C116),'raw data'!C116,FALSE)</f>
        <v>3.2930000000000001</v>
      </c>
      <c r="G14" s="12">
        <f>IF(ISNUMBER('raw data'!D116),'raw data'!D116,FALSE)</f>
        <v>359.62</v>
      </c>
      <c r="H14" s="14">
        <f t="shared" si="5"/>
        <v>2.3025850929940459</v>
      </c>
      <c r="I14" s="104">
        <f>IF(ISNUMBER(results!C$38),4*PI()*F14/((G14*0.001)^2*results!C$38),4*PI()*F14/((G14*0.001)^2*results!D$38))</f>
        <v>3.8092075397084044</v>
      </c>
      <c r="J14" s="15">
        <f t="shared" si="10"/>
        <v>0.49999999999999994</v>
      </c>
      <c r="K14" s="5">
        <f t="shared" si="0"/>
        <v>5</v>
      </c>
      <c r="L14" s="1">
        <f t="shared" si="1"/>
        <v>0</v>
      </c>
      <c r="M14" s="2">
        <f t="shared" si="2"/>
        <v>0.17933754486822012</v>
      </c>
      <c r="N14" s="3">
        <f t="shared" si="11"/>
        <v>5.4999999999999982</v>
      </c>
      <c r="O14" s="3">
        <f t="shared" si="6"/>
        <v>248</v>
      </c>
      <c r="P14" s="4">
        <f t="shared" si="7"/>
        <v>5.4971682252932021</v>
      </c>
      <c r="Q14" s="4">
        <f t="shared" si="8"/>
        <v>17.043764709221218</v>
      </c>
      <c r="R14" s="4">
        <f t="shared" si="9"/>
        <v>-9.7770702833967285</v>
      </c>
      <c r="S14" s="4">
        <f t="shared" si="3"/>
        <v>4.8791183519495247</v>
      </c>
      <c r="T14" s="100">
        <f t="shared" si="4"/>
        <v>8.2524477016970393E-9</v>
      </c>
      <c r="U14" s="94" t="s">
        <v>33</v>
      </c>
      <c r="V14" s="69">
        <v>-1</v>
      </c>
      <c r="W14" s="66" t="s">
        <v>41</v>
      </c>
      <c r="X14" s="65">
        <f>COUNT(O:O)</f>
        <v>14</v>
      </c>
      <c r="Y14" s="65" t="s">
        <v>45</v>
      </c>
    </row>
    <row r="15" spans="1:25" x14ac:dyDescent="0.2">
      <c r="A15" s="9" t="str">
        <f>'raw data'!A14</f>
        <v>Heating voltage in [V]</v>
      </c>
      <c r="B15" s="10">
        <f>'raw data'!B14</f>
        <v>4</v>
      </c>
      <c r="C15" s="61">
        <v>-49</v>
      </c>
      <c r="D15" s="60">
        <f>'raw data'!C54</f>
        <v>23.030999999999999</v>
      </c>
      <c r="E15" s="11">
        <f>IF(ISNUMBER('raw data'!B117),'raw data'!B117,FALSE)</f>
        <v>11</v>
      </c>
      <c r="F15" s="13">
        <f>IF(ISNUMBER('raw data'!C117),'raw data'!C117,FALSE)</f>
        <v>3.5230000000000001</v>
      </c>
      <c r="G15" s="12">
        <f>IF(ISNUMBER('raw data'!D117),'raw data'!D117,FALSE)</f>
        <v>359.68</v>
      </c>
      <c r="H15" s="14">
        <f t="shared" si="5"/>
        <v>2.3978952727983707</v>
      </c>
      <c r="I15" s="104">
        <f>IF(ISNUMBER(results!C$38),4*PI()*F15/((G15*0.001)^2*results!C$38),4*PI()*F15/((G15*0.001)^2*results!D$38))</f>
        <v>4.0739026045114448</v>
      </c>
      <c r="J15" s="15">
        <f t="shared" si="10"/>
        <v>0.54999999999999993</v>
      </c>
      <c r="K15" s="5">
        <f t="shared" si="0"/>
        <v>5</v>
      </c>
      <c r="L15" s="1">
        <f t="shared" si="1"/>
        <v>0</v>
      </c>
      <c r="M15" s="2">
        <f t="shared" si="2"/>
        <v>0.17933754486822012</v>
      </c>
      <c r="N15" s="3">
        <f t="shared" si="11"/>
        <v>5.549999999999998</v>
      </c>
      <c r="O15" s="3">
        <f t="shared" si="6"/>
        <v>261</v>
      </c>
      <c r="P15" s="4">
        <f t="shared" si="7"/>
        <v>5.5490760848952201</v>
      </c>
      <c r="Q15" s="4">
        <f t="shared" si="8"/>
        <v>17.293010253051502</v>
      </c>
      <c r="R15" s="4">
        <f t="shared" si="9"/>
        <v>-9.7810846144962227</v>
      </c>
      <c r="S15" s="4">
        <f t="shared" si="3"/>
        <v>4.8783940788448037</v>
      </c>
      <c r="T15" s="100">
        <f t="shared" si="4"/>
        <v>4.0123371811782338E-7</v>
      </c>
      <c r="U15" s="94" t="s">
        <v>34</v>
      </c>
      <c r="V15" s="70">
        <f>LN(MAX(E:E))</f>
        <v>5.7037824746562009</v>
      </c>
      <c r="W15" s="65" t="s">
        <v>23</v>
      </c>
      <c r="X15" s="87">
        <f>EXP(V3)</f>
        <v>148.4131591025766</v>
      </c>
      <c r="Y15" s="65" t="s">
        <v>18</v>
      </c>
    </row>
    <row r="16" spans="1:25" x14ac:dyDescent="0.2">
      <c r="A16" s="9" t="str">
        <f>'raw data'!A15</f>
        <v>Heating interval in [s]</v>
      </c>
      <c r="B16" s="10">
        <f>'raw data'!B15</f>
        <v>300</v>
      </c>
      <c r="C16" s="61">
        <v>-48</v>
      </c>
      <c r="D16" s="60">
        <f>'raw data'!C55</f>
        <v>23.029</v>
      </c>
      <c r="E16" s="11">
        <f>IF(ISNUMBER('raw data'!B118),'raw data'!B118,FALSE)</f>
        <v>12</v>
      </c>
      <c r="F16" s="13">
        <f>IF(ISNUMBER('raw data'!C118),'raw data'!C118,FALSE)</f>
        <v>3.7360000000000002</v>
      </c>
      <c r="G16" s="12">
        <f>IF(ISNUMBER('raw data'!D118),'raw data'!D118,FALSE)</f>
        <v>359.62</v>
      </c>
      <c r="H16" s="14">
        <f t="shared" si="5"/>
        <v>2.4849066497880004</v>
      </c>
      <c r="I16" s="104">
        <f>IF(ISNUMBER(results!C$38),4*PI()*F16/((G16*0.001)^2*results!C$38),4*PI()*F16/((G16*0.001)^2*results!D$38))</f>
        <v>4.3216517972519286</v>
      </c>
      <c r="J16" s="15">
        <f t="shared" si="10"/>
        <v>0.6</v>
      </c>
      <c r="K16" s="5">
        <f t="shared" si="0"/>
        <v>5</v>
      </c>
      <c r="L16" s="1">
        <f t="shared" si="1"/>
        <v>0</v>
      </c>
      <c r="M16" s="2">
        <f t="shared" si="2"/>
        <v>0.17933754486822012</v>
      </c>
      <c r="N16" s="3">
        <f t="shared" si="11"/>
        <v>5.5999999999999979</v>
      </c>
      <c r="O16" s="3">
        <f t="shared" si="6"/>
        <v>274</v>
      </c>
      <c r="P16" s="4">
        <f t="shared" si="7"/>
        <v>5.598421958998375</v>
      </c>
      <c r="Q16" s="4">
        <f t="shared" si="8"/>
        <v>17.538389830969706</v>
      </c>
      <c r="R16" s="4">
        <f t="shared" si="9"/>
        <v>-9.7764649137812718</v>
      </c>
      <c r="S16" s="4">
        <f t="shared" si="3"/>
        <v>4.8792248411403243</v>
      </c>
      <c r="T16" s="100">
        <f t="shared" si="4"/>
        <v>3.8939987123534126E-8</v>
      </c>
      <c r="U16" s="94"/>
      <c r="V16" s="69"/>
      <c r="W16" s="65" t="s">
        <v>24</v>
      </c>
      <c r="X16" s="87">
        <f>EXP(V4)</f>
        <v>298.86740096706029</v>
      </c>
      <c r="Y16" s="65" t="s">
        <v>18</v>
      </c>
    </row>
    <row r="17" spans="1:25" x14ac:dyDescent="0.2">
      <c r="A17" s="9" t="str">
        <f>'raw data'!A16</f>
        <v>Starting temperature in [°C]</v>
      </c>
      <c r="B17" s="10">
        <f>'raw data'!B16</f>
        <v>22.978000000000002</v>
      </c>
      <c r="C17" s="61">
        <v>-47</v>
      </c>
      <c r="D17" s="60">
        <f>'raw data'!C56</f>
        <v>23.027999999999999</v>
      </c>
      <c r="E17" s="11">
        <f>IF(ISNUMBER('raw data'!B119),'raw data'!B119,FALSE)</f>
        <v>13</v>
      </c>
      <c r="F17" s="13">
        <f>IF(ISNUMBER('raw data'!C119),'raw data'!C119,FALSE)</f>
        <v>3.8980000000000001</v>
      </c>
      <c r="G17" s="12">
        <f>IF(ISNUMBER('raw data'!D119),'raw data'!D119,FALSE)</f>
        <v>359.71</v>
      </c>
      <c r="H17" s="14">
        <f t="shared" si="5"/>
        <v>2.5649493574615367</v>
      </c>
      <c r="I17" s="104">
        <f>IF(ISNUMBER(results!C$38),4*PI()*F17/((G17*0.001)^2*results!C$38),4*PI()*F17/((G17*0.001)^2*results!D$38))</f>
        <v>4.5067907040450654</v>
      </c>
      <c r="J17" s="15">
        <f t="shared" si="10"/>
        <v>0.65</v>
      </c>
      <c r="K17" s="5">
        <f t="shared" si="0"/>
        <v>5</v>
      </c>
      <c r="L17" s="1">
        <f t="shared" si="1"/>
        <v>0</v>
      </c>
      <c r="M17" s="2">
        <f t="shared" si="2"/>
        <v>0.17933754486822012</v>
      </c>
      <c r="N17" s="3">
        <f t="shared" si="11"/>
        <v>5.6499999999999977</v>
      </c>
      <c r="O17" s="3">
        <f t="shared" si="6"/>
        <v>288</v>
      </c>
      <c r="P17" s="4">
        <f t="shared" si="7"/>
        <v>5.6489742381612063</v>
      </c>
      <c r="Q17" s="4">
        <f t="shared" si="8"/>
        <v>17.783223913118004</v>
      </c>
      <c r="R17" s="4">
        <f t="shared" si="9"/>
        <v>-9.7782767923093417</v>
      </c>
      <c r="S17" s="4">
        <f t="shared" si="3"/>
        <v>4.8789023305317718</v>
      </c>
      <c r="T17" s="100">
        <f t="shared" si="4"/>
        <v>1.5669640332398289E-8</v>
      </c>
      <c r="U17" s="94" t="s">
        <v>35</v>
      </c>
      <c r="V17" s="74">
        <f>V29*V14+V30</f>
        <v>-14.656597171526391</v>
      </c>
      <c r="W17" s="66" t="s">
        <v>25</v>
      </c>
      <c r="X17" s="66">
        <f>X16-X15</f>
        <v>150.45424186448369</v>
      </c>
      <c r="Y17" s="65" t="s">
        <v>18</v>
      </c>
    </row>
    <row r="18" spans="1:25" ht="15" x14ac:dyDescent="0.2">
      <c r="A18" s="9" t="str">
        <f>'raw data'!A17</f>
        <v>Minimum current during measurement in [mA]</v>
      </c>
      <c r="B18" s="10">
        <f>'raw data'!B17</f>
        <v>359.57</v>
      </c>
      <c r="C18" s="61">
        <v>-46</v>
      </c>
      <c r="D18" s="60">
        <f>'raw data'!C57</f>
        <v>23.027000000000001</v>
      </c>
      <c r="E18" s="11">
        <f>IF(ISNUMBER('raw data'!B120),'raw data'!B120,FALSE)</f>
        <v>14</v>
      </c>
      <c r="F18" s="13">
        <f>IF(ISNUMBER('raw data'!C120),'raw data'!C120,FALSE)</f>
        <v>4.0960000000000001</v>
      </c>
      <c r="G18" s="12">
        <f>IF(ISNUMBER('raw data'!D120),'raw data'!D120,FALSE)</f>
        <v>359.62</v>
      </c>
      <c r="H18" s="14">
        <f t="shared" si="5"/>
        <v>2.6390573296152584</v>
      </c>
      <c r="I18" s="104">
        <f>IF(ISNUMBER(results!C$38),4*PI()*F18/((G18*0.001)^2*results!C$38),4*PI()*F18/((G18*0.001)^2*results!D$38))</f>
        <v>4.7380850539464401</v>
      </c>
      <c r="J18" s="15">
        <f t="shared" si="10"/>
        <v>0.70000000000000007</v>
      </c>
      <c r="K18" s="5">
        <f t="shared" si="0"/>
        <v>6</v>
      </c>
      <c r="L18" s="1">
        <f t="shared" si="1"/>
        <v>0.69314718055994529</v>
      </c>
      <c r="M18" s="2">
        <f t="shared" si="2"/>
        <v>0.74747418062325477</v>
      </c>
      <c r="N18" s="3" t="b">
        <f t="shared" si="11"/>
        <v>0</v>
      </c>
      <c r="O18" s="3" t="str">
        <f t="shared" si="6"/>
        <v/>
      </c>
      <c r="P18" s="4" t="str">
        <f t="shared" si="7"/>
        <v/>
      </c>
      <c r="Q18" s="4" t="str">
        <f t="shared" si="8"/>
        <v/>
      </c>
      <c r="R18" s="4" t="str">
        <f t="shared" si="9"/>
        <v/>
      </c>
      <c r="S18" s="4" t="str">
        <f t="shared" si="3"/>
        <v/>
      </c>
      <c r="T18" s="100" t="str">
        <f t="shared" si="4"/>
        <v/>
      </c>
      <c r="U18" s="94" t="s">
        <v>36</v>
      </c>
      <c r="V18" s="74">
        <f>V29*V15+V30</f>
        <v>18.051341936443681</v>
      </c>
      <c r="W18" s="89" t="s">
        <v>26</v>
      </c>
      <c r="X18" s="89">
        <f>INDEX(F:F,V12)-INDEX(F:F,V11)</f>
        <v>2.9550000000000001</v>
      </c>
      <c r="Y18" s="65" t="s">
        <v>13</v>
      </c>
    </row>
    <row r="19" spans="1:25" x14ac:dyDescent="0.2">
      <c r="A19" s="9" t="str">
        <f>'raw data'!A18</f>
        <v>Maximum current during measurement in [mA]</v>
      </c>
      <c r="B19" s="10">
        <f>'raw data'!B18</f>
        <v>359.86</v>
      </c>
      <c r="C19" s="61">
        <v>-45</v>
      </c>
      <c r="D19" s="60">
        <f>'raw data'!C58</f>
        <v>23.027000000000001</v>
      </c>
      <c r="E19" s="11">
        <f>IF(ISNUMBER('raw data'!B121),'raw data'!B121,FALSE)</f>
        <v>15</v>
      </c>
      <c r="F19" s="13">
        <f>IF(ISNUMBER('raw data'!C121),'raw data'!C121,FALSE)</f>
        <v>4.2830000000000004</v>
      </c>
      <c r="G19" s="12">
        <f>IF(ISNUMBER('raw data'!D121),'raw data'!D121,FALSE)</f>
        <v>359.71</v>
      </c>
      <c r="H19" s="14">
        <f t="shared" si="5"/>
        <v>2.7080502011022101</v>
      </c>
      <c r="I19" s="104">
        <f>IF(ISNUMBER(results!C$38),4*PI()*F19/((G19*0.001)^2*results!C$38),4*PI()*F19/((G19*0.001)^2*results!D$38))</f>
        <v>4.9519201091393068</v>
      </c>
      <c r="J19" s="15">
        <f t="shared" si="10"/>
        <v>0.75000000000000011</v>
      </c>
      <c r="K19" s="5">
        <f t="shared" si="0"/>
        <v>6</v>
      </c>
      <c r="L19" s="1">
        <f t="shared" si="1"/>
        <v>0.69314718055994529</v>
      </c>
      <c r="M19" s="2">
        <f t="shared" si="2"/>
        <v>0.74747418062325477</v>
      </c>
      <c r="N19" s="3" t="b">
        <f t="shared" si="11"/>
        <v>0</v>
      </c>
      <c r="O19" s="3" t="str">
        <f t="shared" si="6"/>
        <v/>
      </c>
      <c r="P19" s="4" t="str">
        <f t="shared" si="7"/>
        <v/>
      </c>
      <c r="Q19" s="4" t="str">
        <f t="shared" si="8"/>
        <v/>
      </c>
      <c r="R19" s="4" t="str">
        <f t="shared" si="9"/>
        <v/>
      </c>
      <c r="S19" s="4" t="str">
        <f t="shared" si="3"/>
        <v/>
      </c>
      <c r="T19" s="100" t="str">
        <f t="shared" si="4"/>
        <v/>
      </c>
      <c r="U19" s="94"/>
      <c r="V19" s="69"/>
    </row>
    <row r="20" spans="1:25" x14ac:dyDescent="0.2">
      <c r="A20" s="9" t="str">
        <f>'raw data'!A19</f>
        <v>Average current during measurement in [mA]</v>
      </c>
      <c r="B20" s="10">
        <f>'raw data'!B19</f>
        <v>359.76</v>
      </c>
      <c r="C20" s="61">
        <v>-44</v>
      </c>
      <c r="D20" s="60">
        <f>'raw data'!C59</f>
        <v>23.024999999999999</v>
      </c>
      <c r="E20" s="11">
        <f>IF(ISNUMBER('raw data'!B122),'raw data'!B122,FALSE)</f>
        <v>16</v>
      </c>
      <c r="F20" s="13">
        <f>IF(ISNUMBER('raw data'!C122),'raw data'!C122,FALSE)</f>
        <v>4.4630000000000001</v>
      </c>
      <c r="G20" s="12">
        <f>IF(ISNUMBER('raw data'!D122),'raw data'!D122,FALSE)</f>
        <v>359.72</v>
      </c>
      <c r="H20" s="14">
        <f>LN(E20)</f>
        <v>2.7725887222397811</v>
      </c>
      <c r="I20" s="104">
        <f>IF(ISNUMBER(results!C$38),4*PI()*F20/((G20*0.001)^2*results!C$38),4*PI()*F20/((G20*0.001)^2*results!D$38))</f>
        <v>5.1597456706486007</v>
      </c>
      <c r="J20" s="15">
        <f t="shared" si="10"/>
        <v>0.80000000000000016</v>
      </c>
      <c r="K20" s="5">
        <f t="shared" si="0"/>
        <v>6</v>
      </c>
      <c r="L20" s="1">
        <f t="shared" si="1"/>
        <v>0.69314718055994529</v>
      </c>
      <c r="M20" s="2">
        <f t="shared" si="2"/>
        <v>0.74747418062325477</v>
      </c>
      <c r="N20" s="3" t="b">
        <f t="shared" si="11"/>
        <v>0</v>
      </c>
      <c r="O20" s="3" t="str">
        <f t="shared" si="6"/>
        <v/>
      </c>
      <c r="P20" s="4" t="str">
        <f t="shared" si="7"/>
        <v/>
      </c>
      <c r="Q20" s="4" t="str">
        <f t="shared" si="8"/>
        <v/>
      </c>
      <c r="R20" s="4" t="str">
        <f t="shared" si="9"/>
        <v/>
      </c>
      <c r="S20" s="4" t="str">
        <f t="shared" si="3"/>
        <v/>
      </c>
      <c r="T20" s="100" t="str">
        <f t="shared" si="4"/>
        <v/>
      </c>
      <c r="U20" s="94" t="s">
        <v>37</v>
      </c>
      <c r="V20" s="70">
        <f>V3</f>
        <v>5</v>
      </c>
      <c r="W20" s="116" t="s">
        <v>121</v>
      </c>
      <c r="X20" s="117"/>
      <c r="Y20" s="118"/>
    </row>
    <row r="21" spans="1:25" x14ac:dyDescent="0.2">
      <c r="A21" s="9" t="str">
        <f>'raw data'!A20</f>
        <v>Warning "Low power"</v>
      </c>
      <c r="B21" s="10" t="str">
        <f>'raw data'!B20</f>
        <v>0</v>
      </c>
      <c r="C21" s="61">
        <v>-43</v>
      </c>
      <c r="D21" s="60">
        <f>'raw data'!C60</f>
        <v>23.023</v>
      </c>
      <c r="E21" s="11">
        <f>IF(ISNUMBER('raw data'!B123),'raw data'!B123,FALSE)</f>
        <v>17</v>
      </c>
      <c r="F21" s="13">
        <f>IF(ISNUMBER('raw data'!C123),'raw data'!C123,FALSE)</f>
        <v>4.6369999999999996</v>
      </c>
      <c r="G21" s="12">
        <f>IF(ISNUMBER('raw data'!D123),'raw data'!D123,FALSE)</f>
        <v>359.63</v>
      </c>
      <c r="H21" s="14">
        <f>LN(E21)</f>
        <v>2.8332133440562162</v>
      </c>
      <c r="I21" s="104">
        <f>IF(ISNUMBER(results!C$38),4*PI()*F21/((G21*0.001)^2*results!C$38),4*PI()*F21/((G21*0.001)^2*results!D$38))</f>
        <v>5.3635934016119853</v>
      </c>
      <c r="J21" s="15">
        <f t="shared" si="10"/>
        <v>0.8500000000000002</v>
      </c>
      <c r="K21" s="5">
        <f t="shared" si="0"/>
        <v>6</v>
      </c>
      <c r="L21" s="1">
        <f t="shared" si="1"/>
        <v>0.69314718055994529</v>
      </c>
      <c r="M21" s="2">
        <f t="shared" si="2"/>
        <v>0.74747418062325477</v>
      </c>
      <c r="N21" s="3" t="b">
        <f t="shared" si="11"/>
        <v>0</v>
      </c>
      <c r="O21" s="3" t="str">
        <f t="shared" si="6"/>
        <v/>
      </c>
      <c r="P21" s="4" t="str">
        <f t="shared" si="7"/>
        <v/>
      </c>
      <c r="Q21" s="4" t="str">
        <f t="shared" si="8"/>
        <v/>
      </c>
      <c r="R21" s="4" t="str">
        <f t="shared" si="9"/>
        <v/>
      </c>
      <c r="S21" s="4" t="str">
        <f t="shared" si="3"/>
        <v/>
      </c>
      <c r="T21" s="100" t="str">
        <f t="shared" si="4"/>
        <v/>
      </c>
      <c r="U21" s="94" t="s">
        <v>38</v>
      </c>
      <c r="V21" s="70">
        <f>IF(LN(MAX(B:B))&gt;V4,V4,LN(MAX(B:B)))</f>
        <v>5.7</v>
      </c>
      <c r="W21" s="65" t="s">
        <v>122</v>
      </c>
      <c r="X21" s="106">
        <f>100*MAX((MAX(G:G)-AVERAGE(G:G)),ABS(MIN(G:G)-AVERAGE(G:G)))/AVERAGE(G:G)</f>
        <v>5.4880413704007078E-2</v>
      </c>
      <c r="Y21" s="105" t="s">
        <v>142</v>
      </c>
    </row>
    <row r="22" spans="1:25" x14ac:dyDescent="0.2">
      <c r="A22" s="9" t="str">
        <f>'raw data'!A21</f>
        <v>Warning "High power"</v>
      </c>
      <c r="B22" s="10" t="str">
        <f>'raw data'!B21</f>
        <v>0</v>
      </c>
      <c r="C22" s="61">
        <v>-42</v>
      </c>
      <c r="D22" s="60">
        <f>'raw data'!C61</f>
        <v>23.021999999999998</v>
      </c>
      <c r="E22" s="11">
        <f>IF(ISNUMBER('raw data'!B124),'raw data'!B124,FALSE)</f>
        <v>18</v>
      </c>
      <c r="F22" s="13">
        <f>IF(ISNUMBER('raw data'!C124),'raw data'!C124,FALSE)</f>
        <v>4.8029999999999999</v>
      </c>
      <c r="G22" s="12">
        <f>IF(ISNUMBER('raw data'!D124),'raw data'!D124,FALSE)</f>
        <v>359.69</v>
      </c>
      <c r="H22" s="14">
        <f>LN(E22)</f>
        <v>2.8903717578961645</v>
      </c>
      <c r="I22" s="104">
        <f>IF(ISNUMBER(results!C$38),4*PI()*F22/((G22*0.001)^2*results!C$38),4*PI()*F22/((G22*0.001)^2*results!D$38))</f>
        <v>5.5537514149022549</v>
      </c>
      <c r="J22" s="15">
        <f t="shared" si="10"/>
        <v>0.90000000000000024</v>
      </c>
      <c r="K22" s="5">
        <f t="shared" si="0"/>
        <v>6</v>
      </c>
      <c r="L22" s="1">
        <f t="shared" si="1"/>
        <v>0.69314718055994529</v>
      </c>
      <c r="M22" s="2">
        <f t="shared" si="2"/>
        <v>0.74747418062325477</v>
      </c>
      <c r="N22" s="3" t="b">
        <f t="shared" si="11"/>
        <v>0</v>
      </c>
      <c r="O22" s="3" t="str">
        <f t="shared" si="6"/>
        <v/>
      </c>
      <c r="P22" s="4" t="str">
        <f t="shared" si="7"/>
        <v/>
      </c>
      <c r="Q22" s="4" t="str">
        <f t="shared" si="8"/>
        <v/>
      </c>
      <c r="R22" s="4" t="str">
        <f t="shared" si="9"/>
        <v/>
      </c>
      <c r="S22" s="4" t="str">
        <f t="shared" si="3"/>
        <v/>
      </c>
      <c r="T22" s="100" t="str">
        <f t="shared" si="4"/>
        <v/>
      </c>
      <c r="U22" s="94"/>
      <c r="V22" s="69"/>
      <c r="W22" s="67" t="s">
        <v>123</v>
      </c>
      <c r="X22" s="67" t="str">
        <f>IF(ABS(X21)&gt;0.5,"unstable","ok")</f>
        <v>ok</v>
      </c>
      <c r="Y22" s="105"/>
    </row>
    <row r="23" spans="1:25" x14ac:dyDescent="0.2">
      <c r="A23" s="9" t="str">
        <f>'raw data'!A22</f>
        <v>Warning "Standard deviation too high"</v>
      </c>
      <c r="B23" s="10" t="str">
        <f>'raw data'!B22</f>
        <v>0</v>
      </c>
      <c r="C23" s="61">
        <v>-41</v>
      </c>
      <c r="D23" s="60">
        <f>'raw data'!C62</f>
        <v>23.021000000000001</v>
      </c>
      <c r="E23" s="11">
        <f>IF(ISNUMBER('raw data'!B125),'raw data'!B125,FALSE)</f>
        <v>19</v>
      </c>
      <c r="F23" s="13">
        <f>IF(ISNUMBER('raw data'!C125),'raw data'!C125,FALSE)</f>
        <v>4.9320000000000004</v>
      </c>
      <c r="G23" s="12">
        <f>IF(ISNUMBER('raw data'!D125),'raw data'!D125,FALSE)</f>
        <v>359.63</v>
      </c>
      <c r="H23" s="14">
        <f t="shared" si="5"/>
        <v>2.9444389791664403</v>
      </c>
      <c r="I23" s="104">
        <f>IF(ISNUMBER(results!C$38),4*PI()*F23/((G23*0.001)^2*results!C$38),4*PI()*F23/((G23*0.001)^2*results!D$38))</f>
        <v>5.7048183430559227</v>
      </c>
      <c r="J23" s="15">
        <f t="shared" si="10"/>
        <v>0.95000000000000029</v>
      </c>
      <c r="K23" s="5">
        <f t="shared" si="0"/>
        <v>6</v>
      </c>
      <c r="L23" s="1">
        <f t="shared" si="1"/>
        <v>0.69314718055994529</v>
      </c>
      <c r="M23" s="2">
        <f t="shared" si="2"/>
        <v>0.74747418062325477</v>
      </c>
      <c r="N23" s="3" t="b">
        <f t="shared" si="11"/>
        <v>0</v>
      </c>
      <c r="O23" s="3" t="str">
        <f t="shared" si="6"/>
        <v/>
      </c>
      <c r="P23" s="4" t="str">
        <f t="shared" si="7"/>
        <v/>
      </c>
      <c r="Q23" s="4" t="str">
        <f t="shared" si="8"/>
        <v/>
      </c>
      <c r="R23" s="4" t="str">
        <f t="shared" si="9"/>
        <v/>
      </c>
      <c r="S23" s="4" t="str">
        <f t="shared" si="3"/>
        <v/>
      </c>
      <c r="T23" s="100" t="str">
        <f t="shared" si="4"/>
        <v/>
      </c>
      <c r="U23" s="94" t="s">
        <v>39</v>
      </c>
      <c r="V23" s="74">
        <f>V20*V29+V30</f>
        <v>14.617567882268091</v>
      </c>
      <c r="W23" s="67" t="s">
        <v>141</v>
      </c>
      <c r="X23" s="67" t="str">
        <f>IF(ABS(X13)&gt;0.1,"unstable","ok")</f>
        <v>ok</v>
      </c>
      <c r="Y23" s="105"/>
    </row>
    <row r="24" spans="1:25" ht="15" customHeight="1" x14ac:dyDescent="0.2">
      <c r="A24" s="9" t="str">
        <f>'raw data'!A23</f>
        <v>Warning "Temperature unstable"</v>
      </c>
      <c r="B24" s="10" t="str">
        <f>'raw data'!B23</f>
        <v>0</v>
      </c>
      <c r="C24" s="61">
        <v>-40</v>
      </c>
      <c r="D24" s="60">
        <f>'raw data'!C63</f>
        <v>23.02</v>
      </c>
      <c r="E24" s="11">
        <f>IF(ISNUMBER('raw data'!B126),'raw data'!B126,FALSE)</f>
        <v>20</v>
      </c>
      <c r="F24" s="13">
        <f>IF(ISNUMBER('raw data'!C126),'raw data'!C126,FALSE)</f>
        <v>5.0890000000000004</v>
      </c>
      <c r="G24" s="12">
        <f>IF(ISNUMBER('raw data'!D126),'raw data'!D126,FALSE)</f>
        <v>359.69</v>
      </c>
      <c r="H24" s="14">
        <f t="shared" si="5"/>
        <v>2.9957322735539909</v>
      </c>
      <c r="I24" s="104">
        <f>IF(ISNUMBER(results!C$38),4*PI()*F24/((G24*0.001)^2*results!C$38),4*PI()*F24/((G24*0.001)^2*results!D$38))</f>
        <v>5.8844557464995999</v>
      </c>
      <c r="J24" s="15">
        <f t="shared" si="10"/>
        <v>1.0000000000000002</v>
      </c>
      <c r="K24" s="5">
        <f t="shared" si="0"/>
        <v>6</v>
      </c>
      <c r="L24" s="1">
        <f t="shared" si="1"/>
        <v>0.69314718055994529</v>
      </c>
      <c r="M24" s="2">
        <f t="shared" si="2"/>
        <v>0.74747418062325477</v>
      </c>
      <c r="N24" s="3" t="b">
        <f t="shared" si="11"/>
        <v>0</v>
      </c>
      <c r="O24" s="3" t="str">
        <f t="shared" si="6"/>
        <v/>
      </c>
      <c r="P24" s="4" t="str">
        <f t="shared" si="7"/>
        <v/>
      </c>
      <c r="Q24" s="4" t="str">
        <f t="shared" si="8"/>
        <v/>
      </c>
      <c r="R24" s="4" t="str">
        <f t="shared" si="9"/>
        <v/>
      </c>
      <c r="S24" s="4" t="str">
        <f t="shared" si="3"/>
        <v/>
      </c>
      <c r="T24" s="100" t="str">
        <f t="shared" si="4"/>
        <v/>
      </c>
      <c r="U24" s="94" t="s">
        <v>40</v>
      </c>
      <c r="V24" s="74">
        <f>V21*V29+V30</f>
        <v>18.032887138544112</v>
      </c>
      <c r="W24" s="65" t="s">
        <v>124</v>
      </c>
      <c r="X24" s="68">
        <f>INDEX(H:H,3+(0.99*X$9/X$10))</f>
        <v>5.6903594543240601</v>
      </c>
      <c r="Y24" s="65" t="s">
        <v>13</v>
      </c>
    </row>
    <row r="25" spans="1:25" ht="15" x14ac:dyDescent="0.2">
      <c r="A25" s="9" t="str">
        <f>'raw data'!A24</f>
        <v>Warning "Current unstable"</v>
      </c>
      <c r="B25" s="10" t="str">
        <f>'raw data'!B24</f>
        <v>0</v>
      </c>
      <c r="C25" s="61">
        <v>-39</v>
      </c>
      <c r="D25" s="60">
        <f>'raw data'!C64</f>
        <v>23.02</v>
      </c>
      <c r="E25" s="11">
        <f>IF(ISNUMBER('raw data'!B127),'raw data'!B127,FALSE)</f>
        <v>21</v>
      </c>
      <c r="F25" s="13">
        <f>IF(ISNUMBER('raw data'!C127),'raw data'!C127,FALSE)</f>
        <v>5.24</v>
      </c>
      <c r="G25" s="12">
        <f>IF(ISNUMBER('raw data'!D127),'raw data'!D127,FALSE)</f>
        <v>359.65</v>
      </c>
      <c r="H25" s="14">
        <f t="shared" si="5"/>
        <v>3.044522437723423</v>
      </c>
      <c r="I25" s="104">
        <f>IF(ISNUMBER(results!C$38),4*PI()*F25/((G25*0.001)^2*results!C$38),4*PI()*F25/((G25*0.001)^2*results!D$38))</f>
        <v>6.0604062258092615</v>
      </c>
      <c r="J25" s="15">
        <f t="shared" si="10"/>
        <v>1.0500000000000003</v>
      </c>
      <c r="K25" s="5">
        <f t="shared" si="0"/>
        <v>6</v>
      </c>
      <c r="L25" s="1">
        <f t="shared" si="1"/>
        <v>0.69314718055994529</v>
      </c>
      <c r="M25" s="2">
        <f t="shared" si="2"/>
        <v>0.74747418062325477</v>
      </c>
      <c r="N25" s="3" t="b">
        <f t="shared" si="11"/>
        <v>0</v>
      </c>
      <c r="O25" s="3" t="str">
        <f t="shared" si="6"/>
        <v/>
      </c>
      <c r="P25" s="4" t="str">
        <f t="shared" si="7"/>
        <v/>
      </c>
      <c r="Q25" s="4" t="str">
        <f t="shared" si="8"/>
        <v/>
      </c>
      <c r="R25" s="4" t="str">
        <f t="shared" si="9"/>
        <v/>
      </c>
      <c r="S25" s="4" t="str">
        <f t="shared" si="3"/>
        <v/>
      </c>
      <c r="T25" s="100" t="str">
        <f t="shared" si="4"/>
        <v/>
      </c>
      <c r="U25" s="94"/>
      <c r="V25" s="69"/>
      <c r="W25" s="65" t="s">
        <v>125</v>
      </c>
      <c r="X25" s="68">
        <f>INDEX(H:H,3+(0.8*X$9/X$10))</f>
        <v>5.476463551931511</v>
      </c>
      <c r="Y25" s="65" t="s">
        <v>13</v>
      </c>
    </row>
    <row r="26" spans="1:25" ht="15" x14ac:dyDescent="0.2">
      <c r="A26" s="9" t="str">
        <f>'raw data'!A25</f>
        <v>Warning "Battery voltage low"</v>
      </c>
      <c r="B26" s="10" t="str">
        <f>'raw data'!B25</f>
        <v>0</v>
      </c>
      <c r="C26" s="61">
        <v>-38</v>
      </c>
      <c r="D26" s="60">
        <f>'raw data'!C65</f>
        <v>23.018000000000001</v>
      </c>
      <c r="E26" s="11">
        <f>IF(ISNUMBER('raw data'!B128),'raw data'!B128,FALSE)</f>
        <v>22</v>
      </c>
      <c r="F26" s="13">
        <f>IF(ISNUMBER('raw data'!C128),'raw data'!C128,FALSE)</f>
        <v>5.3849999999999998</v>
      </c>
      <c r="G26" s="12">
        <f>IF(ISNUMBER('raw data'!D128),'raw data'!D128,FALSE)</f>
        <v>359.64</v>
      </c>
      <c r="H26" s="14">
        <f t="shared" si="5"/>
        <v>3.0910424533583161</v>
      </c>
      <c r="I26" s="104">
        <f>IF(ISNUMBER(results!C$38),4*PI()*F26/((G26*0.001)^2*results!C$38),4*PI()*F26/((G26*0.001)^2*results!D$38))</f>
        <v>6.2284546636699396</v>
      </c>
      <c r="J26" s="15">
        <f t="shared" si="10"/>
        <v>1.1000000000000003</v>
      </c>
      <c r="K26" s="5">
        <f t="shared" si="0"/>
        <v>7</v>
      </c>
      <c r="L26" s="1">
        <f t="shared" si="1"/>
        <v>1.0986122886681098</v>
      </c>
      <c r="M26" s="2">
        <f t="shared" si="2"/>
        <v>1.3101707780049581</v>
      </c>
      <c r="N26" s="3" t="b">
        <f t="shared" si="11"/>
        <v>0</v>
      </c>
      <c r="O26" s="3" t="str">
        <f t="shared" si="6"/>
        <v/>
      </c>
      <c r="P26" s="4" t="str">
        <f t="shared" si="7"/>
        <v/>
      </c>
      <c r="Q26" s="4" t="str">
        <f t="shared" si="8"/>
        <v/>
      </c>
      <c r="R26" s="4" t="str">
        <f t="shared" si="9"/>
        <v/>
      </c>
      <c r="S26" s="4" t="str">
        <f t="shared" si="3"/>
        <v/>
      </c>
      <c r="T26" s="100" t="str">
        <f t="shared" si="4"/>
        <v/>
      </c>
      <c r="U26" s="94"/>
      <c r="V26" s="69"/>
      <c r="W26" s="65" t="s">
        <v>126</v>
      </c>
      <c r="X26" s="68">
        <f>INDEX(H:H,3+(0.6*X$9/X$10))</f>
        <v>5.1873858058407549</v>
      </c>
      <c r="Y26" s="65" t="s">
        <v>13</v>
      </c>
    </row>
    <row r="27" spans="1:25" ht="15" x14ac:dyDescent="0.2">
      <c r="A27" s="9" t="str">
        <f>'raw data'!A26</f>
        <v>Thermal conductivity in [W/(m·K)] at 50% heating time</v>
      </c>
      <c r="B27" s="10">
        <f>'raw data'!B26</f>
        <v>0.20519999999999999</v>
      </c>
      <c r="C27" s="61">
        <v>-37</v>
      </c>
      <c r="D27" s="60">
        <f>'raw data'!C66</f>
        <v>23.018000000000001</v>
      </c>
      <c r="E27" s="11">
        <f>IF(ISNUMBER('raw data'!B129),'raw data'!B129,FALSE)</f>
        <v>23</v>
      </c>
      <c r="F27" s="13">
        <f>IF(ISNUMBER('raw data'!C129),'raw data'!C129,FALSE)</f>
        <v>5.5270000000000001</v>
      </c>
      <c r="G27" s="12">
        <f>IF(ISNUMBER('raw data'!D129),'raw data'!D129,FALSE)</f>
        <v>359.7</v>
      </c>
      <c r="H27" s="14">
        <f t="shared" si="5"/>
        <v>3.1354942159291497</v>
      </c>
      <c r="I27" s="104">
        <f>IF(ISNUMBER(results!C$38),4*PI()*F27/((G27*0.001)^2*results!C$38),4*PI()*F27/((G27*0.001)^2*results!D$38))</f>
        <v>6.3905636813212459</v>
      </c>
      <c r="J27" s="15">
        <f t="shared" si="10"/>
        <v>1.1500000000000004</v>
      </c>
      <c r="K27" s="5">
        <f t="shared" si="0"/>
        <v>7</v>
      </c>
      <c r="L27" s="1">
        <f t="shared" si="1"/>
        <v>1.0986122886681098</v>
      </c>
      <c r="M27" s="2">
        <f t="shared" si="2"/>
        <v>1.3101707780049581</v>
      </c>
      <c r="N27" s="3" t="b">
        <f t="shared" si="11"/>
        <v>0</v>
      </c>
      <c r="O27" s="3" t="str">
        <f t="shared" si="6"/>
        <v/>
      </c>
      <c r="P27" s="4" t="str">
        <f t="shared" si="7"/>
        <v/>
      </c>
      <c r="Q27" s="4" t="str">
        <f t="shared" si="8"/>
        <v/>
      </c>
      <c r="R27" s="4" t="str">
        <f t="shared" si="9"/>
        <v/>
      </c>
      <c r="S27" s="4" t="str">
        <f t="shared" si="3"/>
        <v/>
      </c>
      <c r="T27" s="100" t="str">
        <f t="shared" si="4"/>
        <v/>
      </c>
      <c r="U27" s="1"/>
      <c r="V27" s="2"/>
      <c r="W27" s="65" t="s">
        <v>127</v>
      </c>
      <c r="X27" s="68">
        <f>INDEX(H:H,3+(0.4*X$9/X$10))</f>
        <v>4.7791234931115296</v>
      </c>
      <c r="Y27" s="65" t="s">
        <v>13</v>
      </c>
    </row>
    <row r="28" spans="1:25" ht="15.75" thickBot="1" x14ac:dyDescent="0.25">
      <c r="A28" s="9" t="str">
        <f>'raw data'!A27</f>
        <v>Thermal conductivity in [W/(m·K)] at 60% heating time</v>
      </c>
      <c r="B28" s="10">
        <f>'raw data'!B27</f>
        <v>0.20530000000000001</v>
      </c>
      <c r="C28" s="61">
        <v>-36</v>
      </c>
      <c r="D28" s="60">
        <f>'raw data'!C67</f>
        <v>23.015999999999998</v>
      </c>
      <c r="E28" s="11">
        <f>IF(ISNUMBER('raw data'!B130),'raw data'!B130,FALSE)</f>
        <v>24</v>
      </c>
      <c r="F28" s="13">
        <f>IF(ISNUMBER('raw data'!C130),'raw data'!C130,FALSE)</f>
        <v>5.665</v>
      </c>
      <c r="G28" s="12">
        <f>IF(ISNUMBER('raw data'!D130),'raw data'!D130,FALSE)</f>
        <v>359.64</v>
      </c>
      <c r="H28" s="14">
        <f t="shared" si="5"/>
        <v>3.1780538303479458</v>
      </c>
      <c r="I28" s="104">
        <f>IF(ISNUMBER(results!C$38),4*PI()*F28/((G28*0.001)^2*results!C$38),4*PI()*F28/((G28*0.001)^2*results!D$38))</f>
        <v>6.5523111735729271</v>
      </c>
      <c r="J28" s="15">
        <f t="shared" si="10"/>
        <v>1.2000000000000004</v>
      </c>
      <c r="K28" s="5">
        <f t="shared" si="0"/>
        <v>7</v>
      </c>
      <c r="L28" s="1">
        <f t="shared" si="1"/>
        <v>1.0986122886681098</v>
      </c>
      <c r="M28" s="2">
        <f t="shared" si="2"/>
        <v>1.3101707780049581</v>
      </c>
      <c r="N28" s="3" t="b">
        <f t="shared" si="11"/>
        <v>0</v>
      </c>
      <c r="O28" s="3" t="str">
        <f t="shared" si="6"/>
        <v/>
      </c>
      <c r="P28" s="4" t="str">
        <f t="shared" si="7"/>
        <v/>
      </c>
      <c r="Q28" s="4" t="str">
        <f t="shared" si="8"/>
        <v/>
      </c>
      <c r="R28" s="4" t="str">
        <f t="shared" si="9"/>
        <v/>
      </c>
      <c r="S28" s="4" t="str">
        <f t="shared" si="3"/>
        <v/>
      </c>
      <c r="T28" s="100" t="str">
        <f t="shared" si="4"/>
        <v/>
      </c>
      <c r="U28" s="1"/>
      <c r="V28" s="2"/>
      <c r="W28" s="65" t="s">
        <v>128</v>
      </c>
      <c r="X28" s="68">
        <f>INDEX(H:H,3+(0.2*X$9/X$10))</f>
        <v>4.0775374439057197</v>
      </c>
      <c r="Y28" s="65" t="s">
        <v>13</v>
      </c>
    </row>
    <row r="29" spans="1:25" ht="15" x14ac:dyDescent="0.2">
      <c r="A29" s="9" t="str">
        <f>'raw data'!A28</f>
        <v>Thermal conductivity in [W/(m·K)] at 70% heating time</v>
      </c>
      <c r="B29" s="10">
        <f>'raw data'!B28</f>
        <v>0.20580000000000001</v>
      </c>
      <c r="C29" s="61">
        <v>-35</v>
      </c>
      <c r="D29" s="60">
        <f>'raw data'!C68</f>
        <v>23.013000000000002</v>
      </c>
      <c r="E29" s="11">
        <f>IF(ISNUMBER('raw data'!B131),'raw data'!B131,FALSE)</f>
        <v>25</v>
      </c>
      <c r="F29" s="13">
        <f>IF(ISNUMBER('raw data'!C131),'raw data'!C131,FALSE)</f>
        <v>5.77</v>
      </c>
      <c r="G29" s="12">
        <f>IF(ISNUMBER('raw data'!D131),'raw data'!D131,FALSE)</f>
        <v>359.73</v>
      </c>
      <c r="H29" s="14">
        <f t="shared" si="5"/>
        <v>3.2188758248682006</v>
      </c>
      <c r="I29" s="104">
        <f>IF(ISNUMBER(results!C$38),4*PI()*F29/((G29*0.001)^2*results!C$38),4*PI()*F29/((G29*0.001)^2*results!D$38))</f>
        <v>6.6704183993029416</v>
      </c>
      <c r="J29" s="15">
        <f t="shared" si="10"/>
        <v>1.2500000000000004</v>
      </c>
      <c r="K29" s="5">
        <f t="shared" si="0"/>
        <v>7</v>
      </c>
      <c r="L29" s="1">
        <f t="shared" si="1"/>
        <v>1.0986122886681098</v>
      </c>
      <c r="M29" s="2">
        <f t="shared" si="2"/>
        <v>1.3101707780049581</v>
      </c>
      <c r="N29" s="3" t="b">
        <f t="shared" si="11"/>
        <v>0</v>
      </c>
      <c r="O29" s="3" t="str">
        <f t="shared" si="6"/>
        <v/>
      </c>
      <c r="P29" s="4" t="str">
        <f t="shared" si="7"/>
        <v/>
      </c>
      <c r="Q29" s="4" t="str">
        <f t="shared" si="8"/>
        <v/>
      </c>
      <c r="R29" s="4" t="str">
        <f t="shared" si="9"/>
        <v/>
      </c>
      <c r="S29" s="4" t="str">
        <f t="shared" si="3"/>
        <v/>
      </c>
      <c r="T29" s="100" t="str">
        <f t="shared" si="4"/>
        <v/>
      </c>
      <c r="U29" s="96" t="s">
        <v>135</v>
      </c>
      <c r="V29" s="92">
        <f>_xlfn.COVARIANCE.P(Q:Q,P:P)/DEVSQ(P:P)*COUNT(Q:Q)</f>
        <v>4.8790275089657467</v>
      </c>
      <c r="W29" s="65" t="s">
        <v>129</v>
      </c>
      <c r="X29" s="68">
        <f>INDEX(H:H,4)</f>
        <v>0</v>
      </c>
      <c r="Y29" s="65" t="s">
        <v>13</v>
      </c>
    </row>
    <row r="30" spans="1:25" x14ac:dyDescent="0.2">
      <c r="A30" s="9" t="str">
        <f>'raw data'!A29</f>
        <v>Thermal conductivity in [W/(m·K)] at 80% heating time</v>
      </c>
      <c r="B30" s="10">
        <f>'raw data'!B29</f>
        <v>0.20599999999999999</v>
      </c>
      <c r="C30" s="61">
        <v>-34</v>
      </c>
      <c r="D30" s="60">
        <f>'raw data'!C69</f>
        <v>23.013999999999999</v>
      </c>
      <c r="E30" s="11">
        <f>IF(ISNUMBER('raw data'!B132),'raw data'!B132,FALSE)</f>
        <v>26</v>
      </c>
      <c r="F30" s="13">
        <f>IF(ISNUMBER('raw data'!C132),'raw data'!C132,FALSE)</f>
        <v>5.9029999999999996</v>
      </c>
      <c r="G30" s="12">
        <f>IF(ISNUMBER('raw data'!D132),'raw data'!D132,FALSE)</f>
        <v>359.65</v>
      </c>
      <c r="H30" s="14">
        <f t="shared" si="5"/>
        <v>3.2580965380214821</v>
      </c>
      <c r="I30" s="104">
        <f>IF(ISNUMBER(results!C$38),4*PI()*F30/((G30*0.001)^2*results!C$38),4*PI()*F30/((G30*0.001)^2*results!D$38))</f>
        <v>6.8272095326244404</v>
      </c>
      <c r="J30" s="15">
        <f t="shared" si="10"/>
        <v>1.3000000000000005</v>
      </c>
      <c r="K30" s="5">
        <f t="shared" si="0"/>
        <v>7</v>
      </c>
      <c r="L30" s="1">
        <f t="shared" si="1"/>
        <v>1.0986122886681098</v>
      </c>
      <c r="M30" s="2">
        <f t="shared" si="2"/>
        <v>1.3101707780049581</v>
      </c>
      <c r="N30" s="3" t="b">
        <f t="shared" si="11"/>
        <v>0</v>
      </c>
      <c r="O30" s="3" t="str">
        <f t="shared" si="6"/>
        <v/>
      </c>
      <c r="P30" s="4" t="str">
        <f t="shared" si="7"/>
        <v/>
      </c>
      <c r="Q30" s="4" t="str">
        <f t="shared" si="8"/>
        <v/>
      </c>
      <c r="R30" s="4" t="str">
        <f t="shared" si="9"/>
        <v/>
      </c>
      <c r="S30" s="4" t="str">
        <f t="shared" si="3"/>
        <v/>
      </c>
      <c r="T30" s="100" t="str">
        <f t="shared" si="4"/>
        <v/>
      </c>
      <c r="U30" s="97" t="s">
        <v>136</v>
      </c>
      <c r="V30" s="90">
        <f>AVERAGE(Q:Q)-V29*AVERAGE(P:P)</f>
        <v>-9.7775696625606443</v>
      </c>
      <c r="W30" s="67" t="s">
        <v>130</v>
      </c>
      <c r="X30" s="67" t="str">
        <f>IF(AND(X29&lt;X28,X28&lt;X27,X27&lt;X26,X26&lt;X25,X25&lt;X24),"ok","no monotonous rise")</f>
        <v>ok</v>
      </c>
      <c r="Y30" s="105"/>
    </row>
    <row r="31" spans="1:25" x14ac:dyDescent="0.2">
      <c r="A31" s="9" t="str">
        <f>'raw data'!A30</f>
        <v>Thermal resistivity in [m·K/W] at 50% heating time</v>
      </c>
      <c r="B31" s="10">
        <f>'raw data'!B30</f>
        <v>4.8731999999999998</v>
      </c>
      <c r="C31" s="61">
        <v>-33</v>
      </c>
      <c r="D31" s="60">
        <f>'raw data'!C70</f>
        <v>23.013999999999999</v>
      </c>
      <c r="E31" s="11">
        <f>IF(ISNUMBER('raw data'!B133),'raw data'!B133,FALSE)</f>
        <v>27</v>
      </c>
      <c r="F31" s="13">
        <f>IF(ISNUMBER('raw data'!C133),'raw data'!C133,FALSE)</f>
        <v>6.03</v>
      </c>
      <c r="G31" s="12">
        <f>IF(ISNUMBER('raw data'!D133),'raw data'!D133,FALSE)</f>
        <v>359.71</v>
      </c>
      <c r="H31" s="14">
        <f t="shared" si="5"/>
        <v>3.2958368660043291</v>
      </c>
      <c r="I31" s="104">
        <f>IF(ISNUMBER(results!C$38),4*PI()*F31/((G31*0.001)^2*results!C$38),4*PI()*F31/((G31*0.001)^2*results!D$38))</f>
        <v>6.9717670460214842</v>
      </c>
      <c r="J31" s="15">
        <f t="shared" si="10"/>
        <v>1.3500000000000005</v>
      </c>
      <c r="K31" s="5">
        <f t="shared" si="0"/>
        <v>7</v>
      </c>
      <c r="L31" s="1">
        <f t="shared" si="1"/>
        <v>1.0986122886681098</v>
      </c>
      <c r="M31" s="2">
        <f t="shared" si="2"/>
        <v>1.3101707780049581</v>
      </c>
      <c r="N31" s="3" t="b">
        <f t="shared" si="11"/>
        <v>0</v>
      </c>
      <c r="O31" s="3" t="str">
        <f t="shared" si="6"/>
        <v/>
      </c>
      <c r="P31" s="4" t="str">
        <f t="shared" si="7"/>
        <v/>
      </c>
      <c r="Q31" s="4" t="str">
        <f t="shared" si="8"/>
        <v/>
      </c>
      <c r="R31" s="4" t="str">
        <f t="shared" si="9"/>
        <v/>
      </c>
      <c r="S31" s="4" t="str">
        <f t="shared" si="3"/>
        <v/>
      </c>
      <c r="T31" s="100" t="str">
        <f t="shared" si="4"/>
        <v/>
      </c>
      <c r="U31" s="97" t="s">
        <v>137</v>
      </c>
      <c r="V31" s="90">
        <f>(1-CORREL(Q:Q,P:P)^2)*DEVSQ(Q:Q)</f>
        <v>1.138663248528515E-4</v>
      </c>
      <c r="W31" s="67" t="s">
        <v>131</v>
      </c>
      <c r="X31" s="67" t="str">
        <f>IF(X7&lt;0.25,"low",IF(X7&gt;2.5,"high","ok"))</f>
        <v>high</v>
      </c>
      <c r="Y31" s="105"/>
    </row>
    <row r="32" spans="1:25" x14ac:dyDescent="0.2">
      <c r="A32" s="9" t="str">
        <f>'raw data'!A31</f>
        <v>Thermal resistivity in [m·K/W] at 60% heating time</v>
      </c>
      <c r="B32" s="10">
        <f>'raw data'!B31</f>
        <v>4.8708999999999998</v>
      </c>
      <c r="C32" s="61">
        <v>-32</v>
      </c>
      <c r="D32" s="60">
        <f>'raw data'!C71</f>
        <v>23.012</v>
      </c>
      <c r="E32" s="11">
        <f>IF(ISNUMBER('raw data'!B134),'raw data'!B134,FALSE)</f>
        <v>28</v>
      </c>
      <c r="F32" s="13">
        <f>IF(ISNUMBER('raw data'!C134),'raw data'!C134,FALSE)</f>
        <v>6.1520000000000001</v>
      </c>
      <c r="G32" s="12">
        <f>IF(ISNUMBER('raw data'!D134),'raw data'!D134,FALSE)</f>
        <v>359.73</v>
      </c>
      <c r="H32" s="14">
        <f t="shared" si="5"/>
        <v>3.3322045101752038</v>
      </c>
      <c r="I32" s="104">
        <f>IF(ISNUMBER(results!C$38),4*PI()*F32/((G32*0.001)^2*results!C$38),4*PI()*F32/((G32*0.001)^2*results!D$38))</f>
        <v>7.1120301546814035</v>
      </c>
      <c r="J32" s="15">
        <f t="shared" si="10"/>
        <v>1.4000000000000006</v>
      </c>
      <c r="K32" s="5">
        <f t="shared" si="0"/>
        <v>8</v>
      </c>
      <c r="L32" s="1">
        <f t="shared" si="1"/>
        <v>1.3862943611198906</v>
      </c>
      <c r="M32" s="2">
        <f t="shared" si="2"/>
        <v>1.8038418087127872</v>
      </c>
      <c r="N32" s="3" t="b">
        <f t="shared" si="11"/>
        <v>0</v>
      </c>
      <c r="O32" s="3" t="str">
        <f t="shared" si="6"/>
        <v/>
      </c>
      <c r="P32" s="4" t="str">
        <f t="shared" si="7"/>
        <v/>
      </c>
      <c r="Q32" s="4" t="str">
        <f t="shared" si="8"/>
        <v/>
      </c>
      <c r="R32" s="4" t="str">
        <f t="shared" si="9"/>
        <v/>
      </c>
      <c r="S32" s="4" t="str">
        <f t="shared" si="3"/>
        <v/>
      </c>
      <c r="T32" s="100" t="str">
        <f t="shared" si="4"/>
        <v/>
      </c>
      <c r="U32" s="97" t="s">
        <v>138</v>
      </c>
      <c r="V32" s="90">
        <f>V8-2</f>
        <v>12</v>
      </c>
      <c r="W32" s="67" t="s">
        <v>117</v>
      </c>
      <c r="X32" s="67" t="str">
        <f>IF(V36&lt;0.1,"too low",IF(V36&gt;6,"too high","ok"))</f>
        <v>ok</v>
      </c>
      <c r="Y32" s="105"/>
    </row>
    <row r="33" spans="1:22" x14ac:dyDescent="0.2">
      <c r="A33" s="9" t="str">
        <f>'raw data'!A32</f>
        <v>Thermal resistivity in [m·K/W] at 70% heating time</v>
      </c>
      <c r="B33" s="10">
        <f>'raw data'!B32</f>
        <v>4.859</v>
      </c>
      <c r="C33" s="61">
        <v>-31</v>
      </c>
      <c r="D33" s="60">
        <f>'raw data'!C72</f>
        <v>23.012</v>
      </c>
      <c r="E33" s="11">
        <f>IF(ISNUMBER('raw data'!B135),'raw data'!B135,FALSE)</f>
        <v>29</v>
      </c>
      <c r="F33" s="13">
        <f>IF(ISNUMBER('raw data'!C135),'raw data'!C135,FALSE)</f>
        <v>6.274</v>
      </c>
      <c r="G33" s="12">
        <f>IF(ISNUMBER('raw data'!D135),'raw data'!D135,FALSE)</f>
        <v>359.67</v>
      </c>
      <c r="H33" s="14">
        <f t="shared" si="5"/>
        <v>3.3672958299864741</v>
      </c>
      <c r="I33" s="104">
        <f>IF(ISNUMBER(results!C$38),4*PI()*F33/((G33*0.001)^2*results!C$38),4*PI()*F33/((G33*0.001)^2*results!D$38))</f>
        <v>7.2554885735715127</v>
      </c>
      <c r="J33" s="15">
        <f t="shared" si="10"/>
        <v>1.4500000000000006</v>
      </c>
      <c r="K33" s="5">
        <f t="shared" si="0"/>
        <v>8</v>
      </c>
      <c r="L33" s="1">
        <f t="shared" si="1"/>
        <v>1.3862943611198906</v>
      </c>
      <c r="M33" s="2">
        <f t="shared" si="2"/>
        <v>1.8038418087127872</v>
      </c>
      <c r="N33" s="3" t="b">
        <f t="shared" si="11"/>
        <v>0</v>
      </c>
      <c r="O33" s="3" t="str">
        <f t="shared" si="6"/>
        <v/>
      </c>
      <c r="P33" s="4" t="str">
        <f t="shared" si="7"/>
        <v/>
      </c>
      <c r="Q33" s="4" t="str">
        <f t="shared" si="8"/>
        <v/>
      </c>
      <c r="R33" s="4" t="str">
        <f t="shared" si="9"/>
        <v/>
      </c>
      <c r="S33" s="4" t="str">
        <f t="shared" si="3"/>
        <v/>
      </c>
      <c r="T33" s="100" t="str">
        <f t="shared" si="4"/>
        <v/>
      </c>
      <c r="U33" s="97" t="s">
        <v>139</v>
      </c>
      <c r="V33" s="90">
        <f>SQRT(V31/V32)</f>
        <v>3.0803993904044802E-3</v>
      </c>
    </row>
    <row r="34" spans="1:22" x14ac:dyDescent="0.2">
      <c r="A34" s="9" t="str">
        <f>'raw data'!A33</f>
        <v>Thermal resistivity in [m·K/W] at 80% heating time</v>
      </c>
      <c r="B34" s="10">
        <f>'raw data'!B33</f>
        <v>4.8543000000000003</v>
      </c>
      <c r="C34" s="61">
        <v>-30</v>
      </c>
      <c r="D34" s="60">
        <f>'raw data'!C73</f>
        <v>23.01</v>
      </c>
      <c r="E34" s="11">
        <f>IF(ISNUMBER('raw data'!B136),'raw data'!B136,FALSE)</f>
        <v>30</v>
      </c>
      <c r="F34" s="13">
        <f>IF(ISNUMBER('raw data'!C136),'raw data'!C136,FALSE)</f>
        <v>6.391</v>
      </c>
      <c r="G34" s="12">
        <f>IF(ISNUMBER('raw data'!D136),'raw data'!D136,FALSE)</f>
        <v>359.71</v>
      </c>
      <c r="H34" s="14">
        <f t="shared" si="5"/>
        <v>3.4011973816621555</v>
      </c>
      <c r="I34" s="104">
        <f>IF(ISNUMBER(results!C$38),4*PI()*F34/((G34*0.001)^2*results!C$38),4*PI()*F34/((G34*0.001)^2*results!D$38))</f>
        <v>7.3891481245643948</v>
      </c>
      <c r="J34" s="15">
        <f t="shared" si="10"/>
        <v>1.5000000000000007</v>
      </c>
      <c r="K34" s="5">
        <f t="shared" si="0"/>
        <v>8</v>
      </c>
      <c r="L34" s="1">
        <f t="shared" si="1"/>
        <v>1.3862943611198906</v>
      </c>
      <c r="M34" s="2">
        <f t="shared" si="2"/>
        <v>1.8038418087127872</v>
      </c>
      <c r="N34" s="3" t="b">
        <f t="shared" si="11"/>
        <v>0</v>
      </c>
      <c r="O34" s="3" t="str">
        <f t="shared" si="6"/>
        <v/>
      </c>
      <c r="P34" s="4" t="str">
        <f t="shared" si="7"/>
        <v/>
      </c>
      <c r="Q34" s="4" t="str">
        <f t="shared" si="8"/>
        <v/>
      </c>
      <c r="R34" s="4" t="str">
        <f t="shared" si="9"/>
        <v/>
      </c>
      <c r="S34" s="4" t="str">
        <f t="shared" si="3"/>
        <v/>
      </c>
      <c r="T34" s="100" t="str">
        <f t="shared" si="4"/>
        <v/>
      </c>
      <c r="U34" s="97" t="s">
        <v>140</v>
      </c>
      <c r="V34" s="90">
        <f>V33/SQRT(DEVSQ(P:P))</f>
        <v>4.0861099621054327E-3</v>
      </c>
    </row>
    <row r="35" spans="1:22" x14ac:dyDescent="0.2">
      <c r="A35" s="9" t="str">
        <f>'raw data'!A34</f>
        <v>Needle type</v>
      </c>
      <c r="B35" s="10" t="str">
        <f>'raw data'!B34</f>
        <v>TP07</v>
      </c>
      <c r="C35" s="61">
        <v>-29</v>
      </c>
      <c r="D35" s="60">
        <f>'raw data'!C74</f>
        <v>23.009</v>
      </c>
      <c r="E35" s="11">
        <f>IF(ISNUMBER('raw data'!B137),'raw data'!B137,FALSE)</f>
        <v>31</v>
      </c>
      <c r="F35" s="13">
        <f>IF(ISNUMBER('raw data'!C137),'raw data'!C137,FALSE)</f>
        <v>6.4820000000000002</v>
      </c>
      <c r="G35" s="12">
        <f>IF(ISNUMBER('raw data'!D137),'raw data'!D137,FALSE)</f>
        <v>359.66</v>
      </c>
      <c r="H35" s="14">
        <f t="shared" si="5"/>
        <v>3.4339872044851463</v>
      </c>
      <c r="I35" s="104">
        <f>IF(ISNUMBER(results!C$38),4*PI()*F35/((G35*0.001)^2*results!C$38),4*PI()*F35/((G35*0.001)^2*results!D$38))</f>
        <v>7.4964444090309152</v>
      </c>
      <c r="J35" s="15">
        <f t="shared" si="10"/>
        <v>1.5500000000000007</v>
      </c>
      <c r="K35" s="5">
        <f t="shared" si="0"/>
        <v>8</v>
      </c>
      <c r="L35" s="1">
        <f t="shared" si="1"/>
        <v>1.3862943611198906</v>
      </c>
      <c r="M35" s="2">
        <f t="shared" si="2"/>
        <v>1.8038418087127872</v>
      </c>
      <c r="N35" s="3" t="b">
        <f t="shared" si="11"/>
        <v>0</v>
      </c>
      <c r="O35" s="3" t="str">
        <f t="shared" si="6"/>
        <v/>
      </c>
      <c r="P35" s="4" t="str">
        <f t="shared" si="7"/>
        <v/>
      </c>
      <c r="Q35" s="4" t="str">
        <f t="shared" si="8"/>
        <v/>
      </c>
      <c r="R35" s="4" t="str">
        <f t="shared" si="9"/>
        <v/>
      </c>
      <c r="S35" s="4" t="str">
        <f t="shared" si="3"/>
        <v/>
      </c>
      <c r="T35" s="100" t="str">
        <f t="shared" si="4"/>
        <v/>
      </c>
      <c r="U35" s="97"/>
      <c r="V35" s="90"/>
    </row>
    <row r="36" spans="1:22" x14ac:dyDescent="0.2">
      <c r="A36" s="9" t="str">
        <f>'raw data'!A35</f>
        <v>Needle serial number</v>
      </c>
      <c r="B36" s="10" t="str">
        <f>'raw data'!B35</f>
        <v>1212</v>
      </c>
      <c r="C36" s="61">
        <v>-28</v>
      </c>
      <c r="D36" s="60">
        <f>'raw data'!C75</f>
        <v>23.007000000000001</v>
      </c>
      <c r="E36" s="11">
        <f>IF(ISNUMBER('raw data'!B138),'raw data'!B138,FALSE)</f>
        <v>32</v>
      </c>
      <c r="F36" s="13">
        <f>IF(ISNUMBER('raw data'!C138),'raw data'!C138,FALSE)</f>
        <v>6.5940000000000003</v>
      </c>
      <c r="G36" s="12">
        <f>IF(ISNUMBER('raw data'!D138),'raw data'!D138,FALSE)</f>
        <v>359.71</v>
      </c>
      <c r="H36" s="14">
        <f t="shared" si="5"/>
        <v>3.4657359027997265</v>
      </c>
      <c r="I36" s="104">
        <f>IF(ISNUMBER(results!C$38),4*PI()*F36/((G36*0.001)^2*results!C$38),4*PI()*F36/((G36*0.001)^2*results!D$38))</f>
        <v>7.6238527199777222</v>
      </c>
      <c r="J36" s="15">
        <f t="shared" si="10"/>
        <v>1.6000000000000008</v>
      </c>
      <c r="K36" s="5">
        <f t="shared" si="0"/>
        <v>8</v>
      </c>
      <c r="L36" s="1">
        <f t="shared" si="1"/>
        <v>1.3862943611198906</v>
      </c>
      <c r="M36" s="2">
        <f t="shared" si="2"/>
        <v>1.8038418087127872</v>
      </c>
      <c r="N36" s="3" t="b">
        <f t="shared" si="11"/>
        <v>0</v>
      </c>
      <c r="O36" s="3" t="str">
        <f t="shared" si="6"/>
        <v/>
      </c>
      <c r="P36" s="4" t="str">
        <f t="shared" si="7"/>
        <v/>
      </c>
      <c r="Q36" s="4" t="str">
        <f t="shared" si="8"/>
        <v/>
      </c>
      <c r="R36" s="4" t="str">
        <f t="shared" si="9"/>
        <v/>
      </c>
      <c r="S36" s="4" t="str">
        <f t="shared" si="3"/>
        <v/>
      </c>
      <c r="T36" s="100" t="str">
        <f t="shared" si="4"/>
        <v/>
      </c>
      <c r="U36" s="98" t="s">
        <v>42</v>
      </c>
      <c r="V36" s="90">
        <f>1/V29</f>
        <v>0.20495887718656855</v>
      </c>
    </row>
    <row r="37" spans="1:22" ht="13.5" thickBot="1" x14ac:dyDescent="0.25">
      <c r="A37" s="9" t="str">
        <f>'raw data'!A36</f>
        <v>Heater resistance  in [Ω/m]</v>
      </c>
      <c r="B37" s="10">
        <f>'raw data'!B36</f>
        <v>84</v>
      </c>
      <c r="C37" s="61">
        <v>-27</v>
      </c>
      <c r="D37" s="60">
        <f>'raw data'!C76</f>
        <v>23.006</v>
      </c>
      <c r="E37" s="11">
        <f>IF(ISNUMBER('raw data'!B139),'raw data'!B139,FALSE)</f>
        <v>33</v>
      </c>
      <c r="F37" s="13">
        <f>IF(ISNUMBER('raw data'!C139),'raw data'!C139,FALSE)</f>
        <v>6.7039999999999997</v>
      </c>
      <c r="G37" s="12">
        <f>IF(ISNUMBER('raw data'!D139),'raw data'!D139,FALSE)</f>
        <v>359.67</v>
      </c>
      <c r="H37" s="14">
        <f t="shared" si="5"/>
        <v>3.4965075614664802</v>
      </c>
      <c r="I37" s="104">
        <f>IF(ISNUMBER(results!C$38),4*PI()*F37/((G37*0.001)^2*results!C$38),4*PI()*F37/((G37*0.001)^2*results!D$38))</f>
        <v>7.7527566779125623</v>
      </c>
      <c r="J37" s="15">
        <f t="shared" si="10"/>
        <v>1.6500000000000008</v>
      </c>
      <c r="K37" s="5">
        <f t="shared" si="0"/>
        <v>9</v>
      </c>
      <c r="L37" s="1">
        <f t="shared" si="1"/>
        <v>1.6094379124341003</v>
      </c>
      <c r="M37" s="2">
        <f t="shared" si="2"/>
        <v>2.2444870107943564</v>
      </c>
      <c r="N37" s="3" t="b">
        <f t="shared" si="11"/>
        <v>0</v>
      </c>
      <c r="O37" s="3" t="str">
        <f t="shared" si="6"/>
        <v/>
      </c>
      <c r="P37" s="4" t="str">
        <f t="shared" si="7"/>
        <v/>
      </c>
      <c r="Q37" s="4" t="str">
        <f t="shared" si="8"/>
        <v/>
      </c>
      <c r="R37" s="4" t="str">
        <f t="shared" si="9"/>
        <v/>
      </c>
      <c r="S37" s="4" t="str">
        <f t="shared" si="3"/>
        <v/>
      </c>
      <c r="T37" s="100" t="str">
        <f t="shared" si="4"/>
        <v/>
      </c>
      <c r="U37" s="99" t="s">
        <v>43</v>
      </c>
      <c r="V37" s="93">
        <f>V36^2*V34</f>
        <v>1.7164988480901412E-4</v>
      </c>
    </row>
    <row r="38" spans="1:22" x14ac:dyDescent="0.2">
      <c r="A38" s="9" t="str">
        <f>'raw data'!A37</f>
        <v>CRU module serial number</v>
      </c>
      <c r="B38" s="10" t="str">
        <f>'raw data'!B37</f>
        <v>1</v>
      </c>
      <c r="C38" s="61">
        <v>-26</v>
      </c>
      <c r="D38" s="60">
        <f>'raw data'!C77</f>
        <v>23.004999999999999</v>
      </c>
      <c r="E38" s="11">
        <f>IF(ISNUMBER('raw data'!B140),'raw data'!B140,FALSE)</f>
        <v>34</v>
      </c>
      <c r="F38" s="13">
        <f>IF(ISNUMBER('raw data'!C140),'raw data'!C140,FALSE)</f>
        <v>6.81</v>
      </c>
      <c r="G38" s="12">
        <f>IF(ISNUMBER('raw data'!D140),'raw data'!D140,FALSE)</f>
        <v>359.66</v>
      </c>
      <c r="H38" s="14">
        <f t="shared" si="5"/>
        <v>3.5263605246161616</v>
      </c>
      <c r="I38" s="104">
        <f>IF(ISNUMBER(results!C$38),4*PI()*F38/((G38*0.001)^2*results!C$38),4*PI()*F38/((G38*0.001)^2*results!D$38))</f>
        <v>7.8757769863468869</v>
      </c>
      <c r="J38" s="15">
        <f t="shared" si="10"/>
        <v>1.7000000000000008</v>
      </c>
      <c r="K38" s="5">
        <f t="shared" si="0"/>
        <v>9</v>
      </c>
      <c r="L38" s="1">
        <f t="shared" si="1"/>
        <v>1.6094379124341003</v>
      </c>
      <c r="M38" s="2">
        <f t="shared" si="2"/>
        <v>2.2444870107943564</v>
      </c>
      <c r="N38" s="3" t="b">
        <f t="shared" si="11"/>
        <v>0</v>
      </c>
      <c r="O38" s="3" t="str">
        <f t="shared" si="6"/>
        <v/>
      </c>
      <c r="P38" s="4" t="str">
        <f t="shared" si="7"/>
        <v/>
      </c>
      <c r="Q38" s="4" t="str">
        <f t="shared" si="8"/>
        <v/>
      </c>
      <c r="R38" s="4" t="str">
        <f t="shared" si="9"/>
        <v/>
      </c>
      <c r="S38" s="4" t="str">
        <f t="shared" si="3"/>
        <v/>
      </c>
      <c r="T38" s="100" t="str">
        <f t="shared" si="4"/>
        <v/>
      </c>
      <c r="U38" s="17"/>
      <c r="V38" s="6"/>
    </row>
    <row r="39" spans="1:22" x14ac:dyDescent="0.2">
      <c r="A39" s="9" t="str">
        <f>'raw data'!A38</f>
        <v>Firmware version</v>
      </c>
      <c r="B39" s="10" t="str">
        <f>'raw data'!B38</f>
        <v>64</v>
      </c>
      <c r="C39" s="61">
        <v>-25</v>
      </c>
      <c r="D39" s="60">
        <f>'raw data'!C78</f>
        <v>23.004000000000001</v>
      </c>
      <c r="E39" s="11">
        <f>IF(ISNUMBER('raw data'!B141),'raw data'!B141,FALSE)</f>
        <v>35</v>
      </c>
      <c r="F39" s="13">
        <f>IF(ISNUMBER('raw data'!C141),'raw data'!C141,FALSE)</f>
        <v>6.9169999999999998</v>
      </c>
      <c r="G39" s="12">
        <f>IF(ISNUMBER('raw data'!D141),'raw data'!D141,FALSE)</f>
        <v>359.71</v>
      </c>
      <c r="H39" s="14">
        <f t="shared" si="5"/>
        <v>3.5553480614894135</v>
      </c>
      <c r="I39" s="104">
        <f>IF(ISNUMBER(results!C$38),4*PI()*F39/((G39*0.001)^2*results!C$38),4*PI()*F39/((G39*0.001)^2*results!D$38))</f>
        <v>7.9972989481476953</v>
      </c>
      <c r="J39" s="15">
        <f t="shared" si="10"/>
        <v>1.7500000000000009</v>
      </c>
      <c r="K39" s="5">
        <f t="shared" si="0"/>
        <v>9</v>
      </c>
      <c r="L39" s="1">
        <f t="shared" si="1"/>
        <v>1.6094379124341003</v>
      </c>
      <c r="M39" s="2">
        <f t="shared" si="2"/>
        <v>2.2444870107943564</v>
      </c>
      <c r="N39" s="3" t="b">
        <f t="shared" si="11"/>
        <v>0</v>
      </c>
      <c r="O39" s="3" t="str">
        <f t="shared" si="6"/>
        <v/>
      </c>
      <c r="P39" s="4" t="str">
        <f t="shared" si="7"/>
        <v/>
      </c>
      <c r="Q39" s="4" t="str">
        <f t="shared" si="8"/>
        <v/>
      </c>
      <c r="R39" s="4" t="str">
        <f t="shared" si="9"/>
        <v/>
      </c>
      <c r="S39" s="4" t="str">
        <f t="shared" si="3"/>
        <v/>
      </c>
      <c r="T39" s="100" t="str">
        <f t="shared" si="4"/>
        <v/>
      </c>
      <c r="U39" s="17"/>
      <c r="V39" s="6"/>
    </row>
    <row r="40" spans="1:22" x14ac:dyDescent="0.2">
      <c r="A40" s="9" t="str">
        <f>'raw data'!A39</f>
        <v>Date of last CRU calibration</v>
      </c>
      <c r="B40" s="10" t="str">
        <f>'raw data'!B39</f>
        <v>8-10-2014</v>
      </c>
      <c r="C40" s="61">
        <v>-24</v>
      </c>
      <c r="D40" s="60">
        <f>'raw data'!C79</f>
        <v>23.003</v>
      </c>
      <c r="E40" s="11">
        <f>IF(ISNUMBER('raw data'!B142),'raw data'!B142,FALSE)</f>
        <v>36</v>
      </c>
      <c r="F40" s="13">
        <f>IF(ISNUMBER('raw data'!C142),'raw data'!C142,FALSE)</f>
        <v>7.0190000000000001</v>
      </c>
      <c r="G40" s="12">
        <f>IF(ISNUMBER('raw data'!D142),'raw data'!D142,FALSE)</f>
        <v>359.67</v>
      </c>
      <c r="H40" s="14">
        <f t="shared" si="5"/>
        <v>3.5835189384561099</v>
      </c>
      <c r="I40" s="104">
        <f>IF(ISNUMBER(results!C$38),4*PI()*F40/((G40*0.001)^2*results!C$38),4*PI()*F40/((G40*0.001)^2*results!D$38))</f>
        <v>8.1170344752786825</v>
      </c>
      <c r="J40" s="15">
        <f t="shared" si="10"/>
        <v>1.8000000000000009</v>
      </c>
      <c r="K40" s="5">
        <f t="shared" si="0"/>
        <v>10</v>
      </c>
      <c r="L40" s="1">
        <f t="shared" si="1"/>
        <v>1.791759469228055</v>
      </c>
      <c r="M40" s="2">
        <f t="shared" si="2"/>
        <v>2.625977402299192</v>
      </c>
      <c r="N40" s="3" t="b">
        <f t="shared" si="11"/>
        <v>0</v>
      </c>
      <c r="O40" s="3" t="str">
        <f t="shared" si="6"/>
        <v/>
      </c>
      <c r="P40" s="4" t="str">
        <f t="shared" si="7"/>
        <v/>
      </c>
      <c r="Q40" s="4" t="str">
        <f t="shared" si="8"/>
        <v/>
      </c>
      <c r="R40" s="4" t="str">
        <f t="shared" si="9"/>
        <v/>
      </c>
      <c r="S40" s="4" t="str">
        <f t="shared" si="3"/>
        <v/>
      </c>
      <c r="T40" s="100" t="str">
        <f t="shared" si="4"/>
        <v/>
      </c>
      <c r="U40" s="17"/>
      <c r="V40" s="6"/>
    </row>
    <row r="41" spans="1:22" x14ac:dyDescent="0.2">
      <c r="A41" s="9" t="str">
        <f>'raw data'!A40</f>
        <v>Time of last CRU calibration</v>
      </c>
      <c r="B41" s="10" t="str">
        <f>'raw data'!B40</f>
        <v>0:00:00</v>
      </c>
      <c r="C41" s="61">
        <v>-23</v>
      </c>
      <c r="D41" s="60">
        <f>'raw data'!C80</f>
        <v>23.001999999999999</v>
      </c>
      <c r="E41" s="11">
        <f>IF(ISNUMBER('raw data'!B143),'raw data'!B143,FALSE)</f>
        <v>37</v>
      </c>
      <c r="F41" s="13">
        <f>IF(ISNUMBER('raw data'!C143),'raw data'!C143,FALSE)</f>
        <v>7.1</v>
      </c>
      <c r="G41" s="12">
        <f>IF(ISNUMBER('raw data'!D143),'raw data'!D143,FALSE)</f>
        <v>359.76</v>
      </c>
      <c r="H41" s="14">
        <f t="shared" si="5"/>
        <v>3.6109179126442243</v>
      </c>
      <c r="I41" s="104">
        <f>IF(ISNUMBER(results!C$38),4*PI()*F41/((G41*0.001)^2*results!C$38),4*PI()*F41/((G41*0.001)^2*results!D$38))</f>
        <v>8.2065983310589115</v>
      </c>
      <c r="J41" s="15">
        <f t="shared" si="10"/>
        <v>1.850000000000001</v>
      </c>
      <c r="K41" s="5">
        <f t="shared" si="0"/>
        <v>10</v>
      </c>
      <c r="L41" s="1">
        <f t="shared" si="1"/>
        <v>1.791759469228055</v>
      </c>
      <c r="M41" s="2">
        <f t="shared" si="2"/>
        <v>2.625977402299192</v>
      </c>
      <c r="N41" s="3" t="b">
        <f t="shared" si="11"/>
        <v>0</v>
      </c>
      <c r="O41" s="3" t="str">
        <f t="shared" si="6"/>
        <v/>
      </c>
      <c r="P41" s="4" t="str">
        <f t="shared" si="7"/>
        <v/>
      </c>
      <c r="Q41" s="4" t="str">
        <f t="shared" si="8"/>
        <v/>
      </c>
      <c r="R41" s="4" t="str">
        <f t="shared" si="9"/>
        <v/>
      </c>
      <c r="S41" s="4" t="str">
        <f t="shared" si="3"/>
        <v/>
      </c>
      <c r="T41" s="100" t="str">
        <f t="shared" si="4"/>
        <v/>
      </c>
      <c r="U41" s="17"/>
      <c r="V41" s="6"/>
    </row>
    <row r="42" spans="1:22" x14ac:dyDescent="0.2">
      <c r="A42" s="9" t="str">
        <f>'raw data'!A41</f>
        <v>Temperature interval versus time during stabilisation before the measurement interval</v>
      </c>
      <c r="B42" s="10">
        <f>'raw data'!B41</f>
        <v>0</v>
      </c>
      <c r="C42" s="61">
        <v>-22</v>
      </c>
      <c r="D42" s="60">
        <f>'raw data'!C81</f>
        <v>23.001999999999999</v>
      </c>
      <c r="E42" s="11">
        <f>IF(ISNUMBER('raw data'!B144),'raw data'!B144,FALSE)</f>
        <v>38</v>
      </c>
      <c r="F42" s="13">
        <f>IF(ISNUMBER('raw data'!C144),'raw data'!C144,FALSE)</f>
        <v>7.1980000000000004</v>
      </c>
      <c r="G42" s="12">
        <f>IF(ISNUMBER('raw data'!D144),'raw data'!D144,FALSE)</f>
        <v>359.68</v>
      </c>
      <c r="H42" s="14">
        <f t="shared" si="5"/>
        <v>3.6375861597263857</v>
      </c>
      <c r="I42" s="104">
        <f>IF(ISNUMBER(results!C$38),4*PI()*F42/((G42*0.001)^2*results!C$38),4*PI()*F42/((G42*0.001)^2*results!D$38))</f>
        <v>8.3235739276961063</v>
      </c>
      <c r="J42" s="15">
        <f t="shared" si="10"/>
        <v>1.900000000000001</v>
      </c>
      <c r="K42" s="5">
        <f t="shared" si="0"/>
        <v>10</v>
      </c>
      <c r="L42" s="1">
        <f t="shared" si="1"/>
        <v>1.791759469228055</v>
      </c>
      <c r="M42" s="2">
        <f t="shared" si="2"/>
        <v>2.625977402299192</v>
      </c>
      <c r="N42" s="3" t="b">
        <f t="shared" si="11"/>
        <v>0</v>
      </c>
      <c r="O42" s="3" t="str">
        <f t="shared" si="6"/>
        <v/>
      </c>
      <c r="P42" s="4" t="str">
        <f t="shared" si="7"/>
        <v/>
      </c>
      <c r="Q42" s="4" t="str">
        <f t="shared" si="8"/>
        <v/>
      </c>
      <c r="R42" s="4" t="str">
        <f t="shared" si="9"/>
        <v/>
      </c>
      <c r="S42" s="4" t="str">
        <f t="shared" si="3"/>
        <v/>
      </c>
      <c r="T42" s="100" t="str">
        <f t="shared" si="4"/>
        <v/>
      </c>
    </row>
    <row r="43" spans="1:22" x14ac:dyDescent="0.2">
      <c r="A43" s="9"/>
      <c r="B43" s="8"/>
      <c r="C43" s="61">
        <v>-21</v>
      </c>
      <c r="D43" s="60">
        <f>'raw data'!C82</f>
        <v>23</v>
      </c>
      <c r="E43" s="11">
        <f>IF(ISNUMBER('raw data'!B145),'raw data'!B145,FALSE)</f>
        <v>39</v>
      </c>
      <c r="F43" s="13">
        <f>IF(ISNUMBER('raw data'!C145),'raw data'!C145,FALSE)</f>
        <v>7.2939999999999996</v>
      </c>
      <c r="G43" s="12">
        <f>IF(ISNUMBER('raw data'!D145),'raw data'!D145,FALSE)</f>
        <v>359.77</v>
      </c>
      <c r="H43" s="14">
        <f t="shared" si="5"/>
        <v>3.6635616461296463</v>
      </c>
      <c r="I43" s="104">
        <f>IF(ISNUMBER(results!C$38),4*PI()*F43/((G43*0.001)^2*results!C$38),4*PI()*F43/((G43*0.001)^2*results!D$38))</f>
        <v>8.4303662888728041</v>
      </c>
      <c r="J43" s="15">
        <f t="shared" si="10"/>
        <v>1.9500000000000011</v>
      </c>
      <c r="K43" s="5">
        <f t="shared" si="0"/>
        <v>11</v>
      </c>
      <c r="L43" s="1">
        <f t="shared" si="1"/>
        <v>1.9459101490553132</v>
      </c>
      <c r="M43" s="2">
        <f t="shared" si="2"/>
        <v>2.9082539807261329</v>
      </c>
      <c r="N43" s="3" t="b">
        <f t="shared" si="11"/>
        <v>0</v>
      </c>
      <c r="O43" s="3" t="str">
        <f t="shared" si="6"/>
        <v/>
      </c>
      <c r="P43" s="4" t="str">
        <f t="shared" si="7"/>
        <v/>
      </c>
      <c r="Q43" s="4" t="str">
        <f t="shared" si="8"/>
        <v/>
      </c>
      <c r="R43" s="4" t="str">
        <f t="shared" si="9"/>
        <v/>
      </c>
      <c r="S43" s="4" t="str">
        <f t="shared" si="3"/>
        <v/>
      </c>
      <c r="T43" s="100" t="str">
        <f t="shared" si="4"/>
        <v/>
      </c>
    </row>
    <row r="44" spans="1:22" x14ac:dyDescent="0.2">
      <c r="A44" s="9"/>
      <c r="B44" s="8"/>
      <c r="C44" s="61">
        <v>-20</v>
      </c>
      <c r="D44" s="60">
        <f>'raw data'!C83</f>
        <v>23</v>
      </c>
      <c r="E44" s="11">
        <f>IF(ISNUMBER('raw data'!B146),'raw data'!B146,FALSE)</f>
        <v>40</v>
      </c>
      <c r="F44" s="13">
        <f>IF(ISNUMBER('raw data'!C146),'raw data'!C146,FALSE)</f>
        <v>7.3890000000000002</v>
      </c>
      <c r="G44" s="12">
        <f>IF(ISNUMBER('raw data'!D146),'raw data'!D146,FALSE)</f>
        <v>359.77</v>
      </c>
      <c r="H44" s="14">
        <f t="shared" si="5"/>
        <v>3.6888794541139363</v>
      </c>
      <c r="I44" s="104">
        <f>IF(ISNUMBER(results!C$38),4*PI()*F44/((G44*0.001)^2*results!C$38),4*PI()*F44/((G44*0.001)^2*results!D$38))</f>
        <v>8.5401667820785789</v>
      </c>
      <c r="J44" s="15">
        <f t="shared" si="10"/>
        <v>2.0000000000000009</v>
      </c>
      <c r="K44" s="5">
        <f t="shared" si="0"/>
        <v>11</v>
      </c>
      <c r="L44" s="1">
        <f t="shared" si="1"/>
        <v>1.9459101490553132</v>
      </c>
      <c r="M44" s="2">
        <f t="shared" si="2"/>
        <v>2.9082539807261329</v>
      </c>
      <c r="N44" s="3" t="b">
        <f t="shared" si="11"/>
        <v>0</v>
      </c>
      <c r="O44" s="3" t="str">
        <f t="shared" si="6"/>
        <v/>
      </c>
      <c r="P44" s="4" t="str">
        <f t="shared" si="7"/>
        <v/>
      </c>
      <c r="Q44" s="4" t="str">
        <f t="shared" si="8"/>
        <v/>
      </c>
      <c r="R44" s="4" t="str">
        <f t="shared" si="9"/>
        <v/>
      </c>
      <c r="S44" s="4" t="str">
        <f t="shared" si="3"/>
        <v/>
      </c>
      <c r="T44" s="100" t="str">
        <f t="shared" si="4"/>
        <v/>
      </c>
    </row>
    <row r="45" spans="1:22" x14ac:dyDescent="0.2">
      <c r="A45" s="9"/>
      <c r="B45" s="8"/>
      <c r="C45" s="61">
        <v>-19</v>
      </c>
      <c r="D45" s="60">
        <f>'raw data'!C84</f>
        <v>22.998000000000001</v>
      </c>
      <c r="E45" s="11">
        <f>IF(ISNUMBER('raw data'!B147),'raw data'!B147,FALSE)</f>
        <v>41</v>
      </c>
      <c r="F45" s="13">
        <f>IF(ISNUMBER('raw data'!C147),'raw data'!C147,FALSE)</f>
        <v>7.4820000000000002</v>
      </c>
      <c r="G45" s="12">
        <f>IF(ISNUMBER('raw data'!D147),'raw data'!D147,FALSE)</f>
        <v>359.69</v>
      </c>
      <c r="H45" s="14">
        <f t="shared" si="5"/>
        <v>3.713572066704308</v>
      </c>
      <c r="I45" s="104">
        <f>IF(ISNUMBER(results!C$38),4*PI()*F45/((G45*0.001)^2*results!C$38),4*PI()*F45/((G45*0.001)^2*results!D$38))</f>
        <v>8.6515028287109459</v>
      </c>
      <c r="J45" s="15">
        <f t="shared" si="10"/>
        <v>2.0500000000000007</v>
      </c>
      <c r="K45" s="5">
        <f t="shared" si="0"/>
        <v>11</v>
      </c>
      <c r="L45" s="1">
        <f t="shared" si="1"/>
        <v>1.9459101490553132</v>
      </c>
      <c r="M45" s="2">
        <f t="shared" si="2"/>
        <v>2.9082539807261329</v>
      </c>
      <c r="N45" s="3" t="b">
        <f t="shared" si="11"/>
        <v>0</v>
      </c>
      <c r="O45" s="3" t="str">
        <f t="shared" si="6"/>
        <v/>
      </c>
      <c r="P45" s="4" t="str">
        <f t="shared" si="7"/>
        <v/>
      </c>
      <c r="Q45" s="4" t="str">
        <f t="shared" si="8"/>
        <v/>
      </c>
      <c r="R45" s="4" t="str">
        <f t="shared" si="9"/>
        <v/>
      </c>
      <c r="S45" s="4" t="str">
        <f t="shared" si="3"/>
        <v/>
      </c>
      <c r="T45" s="100" t="str">
        <f t="shared" si="4"/>
        <v/>
      </c>
    </row>
    <row r="46" spans="1:22" x14ac:dyDescent="0.2">
      <c r="A46" s="8"/>
      <c r="B46" s="8"/>
      <c r="C46" s="61">
        <v>-18</v>
      </c>
      <c r="D46" s="60">
        <f>'raw data'!C85</f>
        <v>22.997</v>
      </c>
      <c r="E46" s="11">
        <f>IF(ISNUMBER('raw data'!B148),'raw data'!B148,FALSE)</f>
        <v>42</v>
      </c>
      <c r="F46" s="13">
        <f>IF(ISNUMBER('raw data'!C148),'raw data'!C148,FALSE)</f>
        <v>7.5730000000000004</v>
      </c>
      <c r="G46" s="12">
        <f>IF(ISNUMBER('raw data'!D148),'raw data'!D148,FALSE)</f>
        <v>359.75</v>
      </c>
      <c r="H46" s="14">
        <f t="shared" si="5"/>
        <v>3.7376696182833684</v>
      </c>
      <c r="I46" s="104">
        <f>IF(ISNUMBER(results!C$38),4*PI()*F46/((G46*0.001)^2*results!C$38),4*PI()*F46/((G46*0.001)^2*results!D$38))</f>
        <v>8.7538062403929651</v>
      </c>
      <c r="J46" s="15">
        <f t="shared" si="10"/>
        <v>2.1000000000000005</v>
      </c>
      <c r="K46" s="5">
        <f t="shared" si="0"/>
        <v>12</v>
      </c>
      <c r="L46" s="1">
        <f t="shared" si="1"/>
        <v>2.0794415416798357</v>
      </c>
      <c r="M46" s="2">
        <f t="shared" si="2"/>
        <v>3.2328597888500452</v>
      </c>
      <c r="N46" s="3" t="b">
        <f t="shared" si="11"/>
        <v>0</v>
      </c>
      <c r="O46" s="3" t="str">
        <f t="shared" si="6"/>
        <v/>
      </c>
      <c r="P46" s="4" t="str">
        <f t="shared" si="7"/>
        <v/>
      </c>
      <c r="Q46" s="4" t="str">
        <f t="shared" si="8"/>
        <v/>
      </c>
      <c r="R46" s="4" t="str">
        <f t="shared" si="9"/>
        <v/>
      </c>
      <c r="S46" s="4" t="str">
        <f t="shared" si="3"/>
        <v/>
      </c>
      <c r="T46" s="100" t="str">
        <f t="shared" si="4"/>
        <v/>
      </c>
    </row>
    <row r="47" spans="1:22" x14ac:dyDescent="0.2">
      <c r="B47" s="8"/>
      <c r="C47" s="61">
        <v>-17</v>
      </c>
      <c r="D47" s="60">
        <f>'raw data'!C86</f>
        <v>22.995999999999999</v>
      </c>
      <c r="E47" s="11">
        <f>IF(ISNUMBER('raw data'!B149),'raw data'!B149,FALSE)</f>
        <v>43</v>
      </c>
      <c r="F47" s="13">
        <f>IF(ISNUMBER('raw data'!C149),'raw data'!C149,FALSE)</f>
        <v>7.6449999999999996</v>
      </c>
      <c r="G47" s="12">
        <f>IF(ISNUMBER('raw data'!D149),'raw data'!D149,FALSE)</f>
        <v>359.67</v>
      </c>
      <c r="H47" s="14">
        <f t="shared" si="5"/>
        <v>3.7612001156935624</v>
      </c>
      <c r="I47" s="104">
        <f>IF(ISNUMBER(results!C$38),4*PI()*F47/((G47*0.001)^2*results!C$38),4*PI()*F47/((G47*0.001)^2*results!D$38))</f>
        <v>8.8409643202030939</v>
      </c>
      <c r="J47" s="15">
        <f t="shared" si="10"/>
        <v>2.1500000000000004</v>
      </c>
      <c r="K47" s="5">
        <f t="shared" si="0"/>
        <v>12</v>
      </c>
      <c r="L47" s="1">
        <f t="shared" si="1"/>
        <v>2.0794415416798357</v>
      </c>
      <c r="M47" s="2">
        <f t="shared" si="2"/>
        <v>3.2328597888500452</v>
      </c>
      <c r="N47" s="3" t="b">
        <f t="shared" si="11"/>
        <v>0</v>
      </c>
      <c r="O47" s="3" t="str">
        <f t="shared" si="6"/>
        <v/>
      </c>
      <c r="P47" s="4" t="str">
        <f t="shared" si="7"/>
        <v/>
      </c>
      <c r="Q47" s="4" t="str">
        <f t="shared" si="8"/>
        <v/>
      </c>
      <c r="R47" s="4" t="str">
        <f t="shared" si="9"/>
        <v/>
      </c>
      <c r="S47" s="4" t="str">
        <f t="shared" si="3"/>
        <v/>
      </c>
      <c r="T47" s="100" t="str">
        <f t="shared" si="4"/>
        <v/>
      </c>
    </row>
    <row r="48" spans="1:22" x14ac:dyDescent="0.2">
      <c r="A48" s="8"/>
      <c r="B48" s="8"/>
      <c r="C48" s="61">
        <v>-16</v>
      </c>
      <c r="D48" s="60">
        <f>'raw data'!C87</f>
        <v>22.995000000000001</v>
      </c>
      <c r="E48" s="11">
        <f>IF(ISNUMBER('raw data'!B150),'raw data'!B150,FALSE)</f>
        <v>44</v>
      </c>
      <c r="F48" s="13">
        <f>IF(ISNUMBER('raw data'!C150),'raw data'!C150,FALSE)</f>
        <v>7.734</v>
      </c>
      <c r="G48" s="12">
        <f>IF(ISNUMBER('raw data'!D150),'raw data'!D150,FALSE)</f>
        <v>359.73</v>
      </c>
      <c r="H48" s="14">
        <f t="shared" si="5"/>
        <v>3.784189633918261</v>
      </c>
      <c r="I48" s="104">
        <f>IF(ISNUMBER(results!C$38),4*PI()*F48/((G48*0.001)^2*results!C$38),4*PI()*F48/((G48*0.001)^2*results!D$38))</f>
        <v>8.9409039688403738</v>
      </c>
      <c r="J48" s="15">
        <f t="shared" si="10"/>
        <v>2.2000000000000002</v>
      </c>
      <c r="K48" s="5">
        <f t="shared" si="0"/>
        <v>13</v>
      </c>
      <c r="L48" s="1">
        <f t="shared" si="1"/>
        <v>2.1972245773362196</v>
      </c>
      <c r="M48" s="2">
        <f t="shared" si="2"/>
        <v>3.5304286095323572</v>
      </c>
      <c r="N48" s="3" t="b">
        <f t="shared" si="11"/>
        <v>0</v>
      </c>
      <c r="O48" s="3" t="str">
        <f t="shared" si="6"/>
        <v/>
      </c>
      <c r="P48" s="4" t="str">
        <f t="shared" si="7"/>
        <v/>
      </c>
      <c r="Q48" s="4" t="str">
        <f t="shared" si="8"/>
        <v/>
      </c>
      <c r="R48" s="4" t="str">
        <f t="shared" si="9"/>
        <v/>
      </c>
      <c r="S48" s="4" t="str">
        <f t="shared" si="3"/>
        <v/>
      </c>
      <c r="T48" s="100" t="str">
        <f t="shared" si="4"/>
        <v/>
      </c>
    </row>
    <row r="49" spans="3:22" s="103" customFormat="1" x14ac:dyDescent="0.2">
      <c r="C49" s="61">
        <v>-15</v>
      </c>
      <c r="D49" s="60">
        <f>'raw data'!C88</f>
        <v>22.994</v>
      </c>
      <c r="E49" s="11">
        <f>IF(ISNUMBER('raw data'!B151),'raw data'!B151,FALSE)</f>
        <v>45</v>
      </c>
      <c r="F49" s="13">
        <f>IF(ISNUMBER('raw data'!C151),'raw data'!C151,FALSE)</f>
        <v>7.82</v>
      </c>
      <c r="G49" s="12">
        <f>IF(ISNUMBER('raw data'!D151),'raw data'!D151,FALSE)</f>
        <v>359.69</v>
      </c>
      <c r="H49" s="14">
        <f t="shared" si="5"/>
        <v>3.8066624897703196</v>
      </c>
      <c r="I49" s="104">
        <f>IF(ISNUMBER(results!C$38),4*PI()*F49/((G49*0.001)^2*results!C$38),4*PI()*F49/((G49*0.001)^2*results!D$38))</f>
        <v>9.0423352205987158</v>
      </c>
      <c r="J49" s="15">
        <f t="shared" si="10"/>
        <v>2.25</v>
      </c>
      <c r="K49" s="5">
        <f t="shared" si="0"/>
        <v>13</v>
      </c>
      <c r="L49" s="1">
        <f t="shared" si="1"/>
        <v>2.1972245773362196</v>
      </c>
      <c r="M49" s="2">
        <f t="shared" si="2"/>
        <v>3.5304286095323572</v>
      </c>
      <c r="N49" s="3" t="b">
        <f t="shared" si="11"/>
        <v>0</v>
      </c>
      <c r="O49" s="3" t="str">
        <f t="shared" si="6"/>
        <v/>
      </c>
      <c r="P49" s="4" t="str">
        <f t="shared" si="7"/>
        <v/>
      </c>
      <c r="Q49" s="4" t="str">
        <f t="shared" si="8"/>
        <v/>
      </c>
      <c r="R49" s="4" t="str">
        <f t="shared" si="9"/>
        <v/>
      </c>
      <c r="S49" s="4" t="str">
        <f t="shared" si="3"/>
        <v/>
      </c>
      <c r="T49" s="100" t="str">
        <f t="shared" si="4"/>
        <v/>
      </c>
      <c r="V49" s="7"/>
    </row>
    <row r="50" spans="3:22" s="103" customFormat="1" x14ac:dyDescent="0.2">
      <c r="C50" s="61">
        <v>-14</v>
      </c>
      <c r="D50" s="60">
        <f>'raw data'!C89</f>
        <v>22.992999999999999</v>
      </c>
      <c r="E50" s="11">
        <f>IF(ISNUMBER('raw data'!B152),'raw data'!B152,FALSE)</f>
        <v>46</v>
      </c>
      <c r="F50" s="13">
        <f>IF(ISNUMBER('raw data'!C152),'raw data'!C152,FALSE)</f>
        <v>7.9039999999999999</v>
      </c>
      <c r="G50" s="12">
        <f>IF(ISNUMBER('raw data'!D152),'raw data'!D152,FALSE)</f>
        <v>359.69</v>
      </c>
      <c r="H50" s="14">
        <f t="shared" si="5"/>
        <v>3.8286413964890951</v>
      </c>
      <c r="I50" s="104">
        <f>IF(ISNUMBER(results!C$38),4*PI()*F50/((G50*0.001)^2*results!C$38),4*PI()*F50/((G50*0.001)^2*results!D$38))</f>
        <v>9.1394651641447897</v>
      </c>
      <c r="J50" s="15">
        <f t="shared" si="10"/>
        <v>2.2999999999999998</v>
      </c>
      <c r="K50" s="5">
        <f t="shared" si="0"/>
        <v>13</v>
      </c>
      <c r="L50" s="1">
        <f t="shared" si="1"/>
        <v>2.1972245773362196</v>
      </c>
      <c r="M50" s="2">
        <f t="shared" si="2"/>
        <v>3.5304286095323572</v>
      </c>
      <c r="N50" s="3" t="b">
        <f t="shared" si="11"/>
        <v>0</v>
      </c>
      <c r="O50" s="3" t="str">
        <f t="shared" si="6"/>
        <v/>
      </c>
      <c r="P50" s="4" t="str">
        <f t="shared" si="7"/>
        <v/>
      </c>
      <c r="Q50" s="4" t="str">
        <f t="shared" si="8"/>
        <v/>
      </c>
      <c r="R50" s="4" t="str">
        <f t="shared" si="9"/>
        <v/>
      </c>
      <c r="S50" s="4" t="str">
        <f t="shared" si="3"/>
        <v/>
      </c>
      <c r="T50" s="100" t="str">
        <f t="shared" si="4"/>
        <v/>
      </c>
      <c r="V50" s="7"/>
    </row>
    <row r="51" spans="3:22" s="103" customFormat="1" x14ac:dyDescent="0.2">
      <c r="C51" s="61">
        <v>-13</v>
      </c>
      <c r="D51" s="60">
        <f>'raw data'!C90</f>
        <v>22.992000000000001</v>
      </c>
      <c r="E51" s="11">
        <f>IF(ISNUMBER('raw data'!B153),'raw data'!B153,FALSE)</f>
        <v>47</v>
      </c>
      <c r="F51" s="13">
        <f>IF(ISNUMBER('raw data'!C153),'raw data'!C153,FALSE)</f>
        <v>7.9870000000000001</v>
      </c>
      <c r="G51" s="12">
        <f>IF(ISNUMBER('raw data'!D153),'raw data'!D153,FALSE)</f>
        <v>359.76</v>
      </c>
      <c r="H51" s="14">
        <f t="shared" si="5"/>
        <v>3.8501476017100584</v>
      </c>
      <c r="I51" s="104">
        <f>IF(ISNUMBER(results!C$38),4*PI()*F51/((G51*0.001)^2*results!C$38),4*PI()*F51/((G51*0.001)^2*results!D$38))</f>
        <v>9.2318451929813428</v>
      </c>
      <c r="J51" s="15">
        <f t="shared" si="10"/>
        <v>2.3499999999999996</v>
      </c>
      <c r="K51" s="5">
        <f t="shared" si="0"/>
        <v>14</v>
      </c>
      <c r="L51" s="1">
        <f t="shared" si="1"/>
        <v>2.3025850929940459</v>
      </c>
      <c r="M51" s="2">
        <f t="shared" si="2"/>
        <v>3.8092075397084044</v>
      </c>
      <c r="N51" s="3" t="b">
        <f t="shared" si="11"/>
        <v>0</v>
      </c>
      <c r="O51" s="3" t="str">
        <f t="shared" si="6"/>
        <v/>
      </c>
      <c r="P51" s="4" t="str">
        <f t="shared" si="7"/>
        <v/>
      </c>
      <c r="Q51" s="4" t="str">
        <f t="shared" si="8"/>
        <v/>
      </c>
      <c r="R51" s="4" t="str">
        <f t="shared" si="9"/>
        <v/>
      </c>
      <c r="S51" s="4" t="str">
        <f t="shared" si="3"/>
        <v/>
      </c>
      <c r="T51" s="100" t="str">
        <f t="shared" si="4"/>
        <v/>
      </c>
      <c r="U51" s="17"/>
      <c r="V51" s="7"/>
    </row>
    <row r="52" spans="3:22" s="103" customFormat="1" x14ac:dyDescent="0.2">
      <c r="C52" s="61">
        <v>-12</v>
      </c>
      <c r="D52" s="60">
        <f>'raw data'!C91</f>
        <v>22.992000000000001</v>
      </c>
      <c r="E52" s="11">
        <f>IF(ISNUMBER('raw data'!B154),'raw data'!B154,FALSE)</f>
        <v>48</v>
      </c>
      <c r="F52" s="13">
        <f>IF(ISNUMBER('raw data'!C154),'raw data'!C154,FALSE)</f>
        <v>8.07</v>
      </c>
      <c r="G52" s="12">
        <f>IF(ISNUMBER('raw data'!D154),'raw data'!D154,FALSE)</f>
        <v>359.69</v>
      </c>
      <c r="H52" s="14">
        <f t="shared" si="5"/>
        <v>3.8712010109078911</v>
      </c>
      <c r="I52" s="104">
        <f>IF(ISNUMBER(results!C$38),4*PI()*F52/((G52*0.001)^2*results!C$38),4*PI()*F52/((G52*0.001)^2*results!D$38))</f>
        <v>9.3314124335334583</v>
      </c>
      <c r="J52" s="15">
        <f t="shared" si="10"/>
        <v>2.3999999999999995</v>
      </c>
      <c r="K52" s="5">
        <f t="shared" si="0"/>
        <v>15</v>
      </c>
      <c r="L52" s="1">
        <f t="shared" si="1"/>
        <v>2.3978952727983707</v>
      </c>
      <c r="M52" s="2">
        <f t="shared" si="2"/>
        <v>4.0739026045114448</v>
      </c>
      <c r="N52" s="3" t="b">
        <f t="shared" si="11"/>
        <v>0</v>
      </c>
      <c r="O52" s="3" t="str">
        <f t="shared" si="6"/>
        <v/>
      </c>
      <c r="P52" s="4" t="str">
        <f t="shared" si="7"/>
        <v/>
      </c>
      <c r="Q52" s="4" t="str">
        <f t="shared" si="8"/>
        <v/>
      </c>
      <c r="R52" s="4" t="str">
        <f t="shared" si="9"/>
        <v/>
      </c>
      <c r="S52" s="4" t="str">
        <f t="shared" si="3"/>
        <v/>
      </c>
      <c r="T52" s="100" t="str">
        <f t="shared" si="4"/>
        <v/>
      </c>
      <c r="U52" s="17"/>
      <c r="V52" s="7"/>
    </row>
    <row r="53" spans="3:22" s="103" customFormat="1" x14ac:dyDescent="0.2">
      <c r="C53" s="61">
        <v>-11</v>
      </c>
      <c r="D53" s="60">
        <f>'raw data'!C92</f>
        <v>22.99</v>
      </c>
      <c r="E53" s="11">
        <f>IF(ISNUMBER('raw data'!B155),'raw data'!B155,FALSE)</f>
        <v>49</v>
      </c>
      <c r="F53" s="13">
        <f>IF(ISNUMBER('raw data'!C155),'raw data'!C155,FALSE)</f>
        <v>8.1329999999999991</v>
      </c>
      <c r="G53" s="12">
        <f>IF(ISNUMBER('raw data'!D155),'raw data'!D155,FALSE)</f>
        <v>359.79</v>
      </c>
      <c r="H53" s="14">
        <f t="shared" si="5"/>
        <v>3.8918202981106265</v>
      </c>
      <c r="I53" s="104">
        <f>IF(ISNUMBER(results!C$38),4*PI()*F53/((G53*0.001)^2*results!C$38),4*PI()*F53/((G53*0.001)^2*results!D$38))</f>
        <v>9.3990329793935565</v>
      </c>
      <c r="J53" s="15">
        <f t="shared" si="10"/>
        <v>2.4499999999999993</v>
      </c>
      <c r="K53" s="5">
        <f t="shared" si="0"/>
        <v>15</v>
      </c>
      <c r="L53" s="1">
        <f t="shared" si="1"/>
        <v>2.3978952727983707</v>
      </c>
      <c r="M53" s="2">
        <f t="shared" si="2"/>
        <v>4.0739026045114448</v>
      </c>
      <c r="N53" s="3" t="b">
        <f t="shared" si="11"/>
        <v>0</v>
      </c>
      <c r="O53" s="3" t="str">
        <f t="shared" si="6"/>
        <v/>
      </c>
      <c r="P53" s="4" t="str">
        <f t="shared" si="7"/>
        <v/>
      </c>
      <c r="Q53" s="4" t="str">
        <f t="shared" si="8"/>
        <v/>
      </c>
      <c r="R53" s="4" t="str">
        <f t="shared" si="9"/>
        <v/>
      </c>
      <c r="S53" s="4" t="str">
        <f t="shared" si="3"/>
        <v/>
      </c>
      <c r="T53" s="100" t="str">
        <f t="shared" si="4"/>
        <v/>
      </c>
      <c r="U53" s="17"/>
      <c r="V53" s="7"/>
    </row>
    <row r="54" spans="3:22" s="103" customFormat="1" x14ac:dyDescent="0.2">
      <c r="C54" s="61">
        <v>-10</v>
      </c>
      <c r="D54" s="60">
        <f>'raw data'!C93</f>
        <v>22.989000000000001</v>
      </c>
      <c r="E54" s="11">
        <f>IF(ISNUMBER('raw data'!B156),'raw data'!B156,FALSE)</f>
        <v>50</v>
      </c>
      <c r="F54" s="13">
        <f>IF(ISNUMBER('raw data'!C156),'raw data'!C156,FALSE)</f>
        <v>8.2129999999999992</v>
      </c>
      <c r="G54" s="12">
        <f>IF(ISNUMBER('raw data'!D156),'raw data'!D156,FALSE)</f>
        <v>359.69</v>
      </c>
      <c r="H54" s="14">
        <f t="shared" si="5"/>
        <v>3.912023005428146</v>
      </c>
      <c r="I54" s="104">
        <f>IF(ISNUMBER(results!C$38),4*PI()*F54/((G54*0.001)^2*results!C$38),4*PI()*F54/((G54*0.001)^2*results!D$38))</f>
        <v>9.4967645993321277</v>
      </c>
      <c r="J54" s="15">
        <f t="shared" si="10"/>
        <v>2.4999999999999991</v>
      </c>
      <c r="K54" s="5">
        <f t="shared" si="0"/>
        <v>16</v>
      </c>
      <c r="L54" s="1">
        <f t="shared" si="1"/>
        <v>2.4849066497880004</v>
      </c>
      <c r="M54" s="2">
        <f t="shared" si="2"/>
        <v>4.3216517972519286</v>
      </c>
      <c r="N54" s="3" t="b">
        <f t="shared" si="11"/>
        <v>0</v>
      </c>
      <c r="O54" s="3" t="str">
        <f t="shared" si="6"/>
        <v/>
      </c>
      <c r="P54" s="4" t="str">
        <f t="shared" si="7"/>
        <v/>
      </c>
      <c r="Q54" s="4" t="str">
        <f t="shared" si="8"/>
        <v/>
      </c>
      <c r="R54" s="4" t="str">
        <f t="shared" si="9"/>
        <v/>
      </c>
      <c r="S54" s="4" t="str">
        <f t="shared" si="3"/>
        <v/>
      </c>
      <c r="T54" s="100" t="str">
        <f t="shared" si="4"/>
        <v/>
      </c>
      <c r="U54" s="17"/>
      <c r="V54" s="7"/>
    </row>
    <row r="55" spans="3:22" s="103" customFormat="1" x14ac:dyDescent="0.2">
      <c r="C55" s="61">
        <v>-9</v>
      </c>
      <c r="D55" s="60">
        <f>'raw data'!C94</f>
        <v>22.986999999999998</v>
      </c>
      <c r="E55" s="11">
        <f>IF(ISNUMBER('raw data'!B157),'raw data'!B157,FALSE)</f>
        <v>51</v>
      </c>
      <c r="F55" s="13">
        <f>IF(ISNUMBER('raw data'!C157),'raw data'!C157,FALSE)</f>
        <v>8.2910000000000004</v>
      </c>
      <c r="G55" s="12">
        <f>IF(ISNUMBER('raw data'!D157),'raw data'!D157,FALSE)</f>
        <v>359.78</v>
      </c>
      <c r="H55" s="14">
        <f t="shared" si="5"/>
        <v>3.9318256327243257</v>
      </c>
      <c r="I55" s="104">
        <f>IF(ISNUMBER(results!C$38),4*PI()*F55/((G55*0.001)^2*results!C$38),4*PI()*F55/((G55*0.001)^2*results!D$38))</f>
        <v>9.5821608802015579</v>
      </c>
      <c r="J55" s="15">
        <f t="shared" si="10"/>
        <v>2.5499999999999989</v>
      </c>
      <c r="K55" s="5">
        <f t="shared" si="0"/>
        <v>16</v>
      </c>
      <c r="L55" s="1">
        <f t="shared" si="1"/>
        <v>2.4849066497880004</v>
      </c>
      <c r="M55" s="2">
        <f t="shared" si="2"/>
        <v>4.3216517972519286</v>
      </c>
      <c r="N55" s="3" t="b">
        <f t="shared" si="11"/>
        <v>0</v>
      </c>
      <c r="O55" s="3" t="str">
        <f t="shared" si="6"/>
        <v/>
      </c>
      <c r="P55" s="4" t="str">
        <f t="shared" si="7"/>
        <v/>
      </c>
      <c r="Q55" s="4" t="str">
        <f t="shared" si="8"/>
        <v/>
      </c>
      <c r="R55" s="4" t="str">
        <f t="shared" si="9"/>
        <v/>
      </c>
      <c r="S55" s="4" t="str">
        <f t="shared" si="3"/>
        <v/>
      </c>
      <c r="T55" s="100" t="str">
        <f t="shared" si="4"/>
        <v/>
      </c>
      <c r="U55" s="17"/>
      <c r="V55" s="7"/>
    </row>
    <row r="56" spans="3:22" s="103" customFormat="1" x14ac:dyDescent="0.2">
      <c r="C56" s="61">
        <v>-8</v>
      </c>
      <c r="D56" s="60">
        <f>'raw data'!C95</f>
        <v>22.988</v>
      </c>
      <c r="E56" s="11">
        <f>IF(ISNUMBER('raw data'!B158),'raw data'!B158,FALSE)</f>
        <v>52</v>
      </c>
      <c r="F56" s="13">
        <f>IF(ISNUMBER('raw data'!C158),'raw data'!C158,FALSE)</f>
        <v>8.3670000000000009</v>
      </c>
      <c r="G56" s="12">
        <f>IF(ISNUMBER('raw data'!D158),'raw data'!D158,FALSE)</f>
        <v>359.78</v>
      </c>
      <c r="H56" s="14">
        <f t="shared" si="5"/>
        <v>3.9512437185814275</v>
      </c>
      <c r="I56" s="104">
        <f>IF(ISNUMBER(results!C$38),4*PI()*F56/((G56*0.001)^2*results!C$38),4*PI()*F56/((G56*0.001)^2*results!D$38))</f>
        <v>9.6699963918280591</v>
      </c>
      <c r="J56" s="15">
        <f t="shared" si="10"/>
        <v>2.5999999999999988</v>
      </c>
      <c r="K56" s="5">
        <f t="shared" si="0"/>
        <v>17</v>
      </c>
      <c r="L56" s="1">
        <f t="shared" si="1"/>
        <v>2.5649493574615367</v>
      </c>
      <c r="M56" s="2">
        <f t="shared" si="2"/>
        <v>4.5067907040450654</v>
      </c>
      <c r="N56" s="3" t="b">
        <f t="shared" si="11"/>
        <v>0</v>
      </c>
      <c r="O56" s="3" t="str">
        <f t="shared" si="6"/>
        <v/>
      </c>
      <c r="P56" s="4" t="str">
        <f t="shared" si="7"/>
        <v/>
      </c>
      <c r="Q56" s="4" t="str">
        <f t="shared" si="8"/>
        <v/>
      </c>
      <c r="R56" s="4" t="str">
        <f t="shared" si="9"/>
        <v/>
      </c>
      <c r="S56" s="4" t="str">
        <f t="shared" si="3"/>
        <v/>
      </c>
      <c r="T56" s="100" t="str">
        <f t="shared" si="4"/>
        <v/>
      </c>
      <c r="U56" s="17"/>
      <c r="V56" s="7"/>
    </row>
    <row r="57" spans="3:22" s="103" customFormat="1" x14ac:dyDescent="0.2">
      <c r="C57" s="61">
        <v>-7</v>
      </c>
      <c r="D57" s="60">
        <f>'raw data'!C96</f>
        <v>22.986000000000001</v>
      </c>
      <c r="E57" s="11">
        <f>IF(ISNUMBER('raw data'!B159),'raw data'!B159,FALSE)</f>
        <v>53</v>
      </c>
      <c r="F57" s="13">
        <f>IF(ISNUMBER('raw data'!C159),'raw data'!C159,FALSE)</f>
        <v>8.4440000000000008</v>
      </c>
      <c r="G57" s="12">
        <f>IF(ISNUMBER('raw data'!D159),'raw data'!D159,FALSE)</f>
        <v>359.71</v>
      </c>
      <c r="H57" s="14">
        <f t="shared" si="5"/>
        <v>3.970291913552122</v>
      </c>
      <c r="I57" s="104">
        <f>IF(ISNUMBER(results!C$38),4*PI()*F57/((G57*0.001)^2*results!C$38),4*PI()*F57/((G57*0.001)^2*results!D$38))</f>
        <v>9.762786224976022</v>
      </c>
      <c r="J57" s="15">
        <f t="shared" si="10"/>
        <v>2.6499999999999986</v>
      </c>
      <c r="K57" s="5">
        <f t="shared" si="0"/>
        <v>18</v>
      </c>
      <c r="L57" s="1">
        <f t="shared" si="1"/>
        <v>2.6390573296152584</v>
      </c>
      <c r="M57" s="2">
        <f t="shared" si="2"/>
        <v>4.7380850539464401</v>
      </c>
      <c r="N57" s="3" t="b">
        <f t="shared" si="11"/>
        <v>0</v>
      </c>
      <c r="O57" s="3" t="str">
        <f t="shared" si="6"/>
        <v/>
      </c>
      <c r="P57" s="4" t="str">
        <f t="shared" si="7"/>
        <v/>
      </c>
      <c r="Q57" s="4" t="str">
        <f t="shared" si="8"/>
        <v/>
      </c>
      <c r="R57" s="4" t="str">
        <f t="shared" si="9"/>
        <v/>
      </c>
      <c r="S57" s="4" t="str">
        <f t="shared" si="3"/>
        <v/>
      </c>
      <c r="T57" s="100" t="str">
        <f t="shared" si="4"/>
        <v/>
      </c>
      <c r="U57" s="17"/>
      <c r="V57" s="7"/>
    </row>
    <row r="58" spans="3:22" s="103" customFormat="1" x14ac:dyDescent="0.2">
      <c r="C58" s="61">
        <v>-6</v>
      </c>
      <c r="D58" s="60">
        <f>'raw data'!C97</f>
        <v>22.984000000000002</v>
      </c>
      <c r="E58" s="11">
        <f>IF(ISNUMBER('raw data'!B160),'raw data'!B160,FALSE)</f>
        <v>54</v>
      </c>
      <c r="F58" s="13">
        <f>IF(ISNUMBER('raw data'!C160),'raw data'!C160,FALSE)</f>
        <v>8.5169999999999995</v>
      </c>
      <c r="G58" s="12">
        <f>IF(ISNUMBER('raw data'!D160),'raw data'!D160,FALSE)</f>
        <v>359.78</v>
      </c>
      <c r="H58" s="14">
        <f t="shared" si="5"/>
        <v>3.9889840465642745</v>
      </c>
      <c r="I58" s="104">
        <f>IF(ISNUMBER(results!C$38),4*PI()*F58/((G58*0.001)^2*results!C$38),4*PI()*F58/((G58*0.001)^2*results!D$38))</f>
        <v>9.8433559542487821</v>
      </c>
      <c r="J58" s="15">
        <f t="shared" si="10"/>
        <v>2.6999999999999984</v>
      </c>
      <c r="K58" s="5">
        <f t="shared" si="0"/>
        <v>18</v>
      </c>
      <c r="L58" s="1">
        <f t="shared" si="1"/>
        <v>2.6390573296152584</v>
      </c>
      <c r="M58" s="2">
        <f t="shared" si="2"/>
        <v>4.7380850539464401</v>
      </c>
      <c r="N58" s="3" t="b">
        <f t="shared" si="11"/>
        <v>0</v>
      </c>
      <c r="O58" s="3" t="str">
        <f t="shared" si="6"/>
        <v/>
      </c>
      <c r="P58" s="4" t="str">
        <f t="shared" si="7"/>
        <v/>
      </c>
      <c r="Q58" s="4" t="str">
        <f t="shared" si="8"/>
        <v/>
      </c>
      <c r="R58" s="4" t="str">
        <f t="shared" si="9"/>
        <v/>
      </c>
      <c r="S58" s="4" t="str">
        <f t="shared" si="3"/>
        <v/>
      </c>
      <c r="T58" s="100" t="str">
        <f t="shared" si="4"/>
        <v/>
      </c>
      <c r="U58" s="17"/>
      <c r="V58" s="7"/>
    </row>
    <row r="59" spans="3:22" s="103" customFormat="1" x14ac:dyDescent="0.2">
      <c r="C59" s="61">
        <v>-5</v>
      </c>
      <c r="D59" s="60">
        <f>'raw data'!C98</f>
        <v>22.984999999999999</v>
      </c>
      <c r="E59" s="11">
        <f>IF(ISNUMBER('raw data'!B161),'raw data'!B161,FALSE)</f>
        <v>55</v>
      </c>
      <c r="F59" s="13">
        <f>IF(ISNUMBER('raw data'!C161),'raw data'!C161,FALSE)</f>
        <v>8.5749999999999993</v>
      </c>
      <c r="G59" s="12">
        <f>IF(ISNUMBER('raw data'!D161),'raw data'!D161,FALSE)</f>
        <v>359.69</v>
      </c>
      <c r="H59" s="14">
        <f t="shared" si="5"/>
        <v>4.0073331852324712</v>
      </c>
      <c r="I59" s="104">
        <f>IF(ISNUMBER(results!C$38),4*PI()*F59/((G59*0.001)^2*results!C$38),4*PI()*F59/((G59*0.001)^2*results!D$38))</f>
        <v>9.9153484036616337</v>
      </c>
      <c r="J59" s="15">
        <f t="shared" si="10"/>
        <v>2.7499999999999982</v>
      </c>
      <c r="K59" s="5">
        <f t="shared" si="0"/>
        <v>19</v>
      </c>
      <c r="L59" s="1">
        <f t="shared" si="1"/>
        <v>2.7080502011022101</v>
      </c>
      <c r="M59" s="2">
        <f t="shared" si="2"/>
        <v>4.9519201091393068</v>
      </c>
      <c r="N59" s="3" t="b">
        <f t="shared" si="11"/>
        <v>0</v>
      </c>
      <c r="O59" s="3" t="str">
        <f t="shared" si="6"/>
        <v/>
      </c>
      <c r="P59" s="4" t="str">
        <f t="shared" si="7"/>
        <v/>
      </c>
      <c r="Q59" s="4" t="str">
        <f t="shared" si="8"/>
        <v/>
      </c>
      <c r="R59" s="4" t="str">
        <f t="shared" si="9"/>
        <v/>
      </c>
      <c r="S59" s="4" t="str">
        <f t="shared" si="3"/>
        <v/>
      </c>
      <c r="T59" s="100" t="str">
        <f t="shared" si="4"/>
        <v/>
      </c>
      <c r="U59" s="17"/>
      <c r="V59" s="7"/>
    </row>
    <row r="60" spans="3:22" s="103" customFormat="1" x14ac:dyDescent="0.2">
      <c r="C60" s="61">
        <v>-4</v>
      </c>
      <c r="D60" s="60">
        <f>'raw data'!C99</f>
        <v>22.984000000000002</v>
      </c>
      <c r="E60" s="11">
        <f>IF(ISNUMBER('raw data'!B162),'raw data'!B162,FALSE)</f>
        <v>56</v>
      </c>
      <c r="F60" s="13">
        <f>IF(ISNUMBER('raw data'!C162),'raw data'!C162,FALSE)</f>
        <v>8.6489999999999991</v>
      </c>
      <c r="G60" s="12">
        <f>IF(ISNUMBER('raw data'!D162),'raw data'!D162,FALSE)</f>
        <v>359.78</v>
      </c>
      <c r="H60" s="14">
        <f t="shared" si="5"/>
        <v>4.0253516907351496</v>
      </c>
      <c r="I60" s="104">
        <f>IF(ISNUMBER(results!C$38),4*PI()*F60/((G60*0.001)^2*results!C$38),4*PI()*F60/((G60*0.001)^2*results!D$38))</f>
        <v>9.9959123691790204</v>
      </c>
      <c r="J60" s="15">
        <f t="shared" si="10"/>
        <v>2.799999999999998</v>
      </c>
      <c r="K60" s="5">
        <f t="shared" si="0"/>
        <v>20</v>
      </c>
      <c r="L60" s="1">
        <f t="shared" si="1"/>
        <v>2.7725887222397811</v>
      </c>
      <c r="M60" s="2">
        <f t="shared" si="2"/>
        <v>5.1597456706486007</v>
      </c>
      <c r="N60" s="3" t="b">
        <f t="shared" si="11"/>
        <v>0</v>
      </c>
      <c r="O60" s="3" t="str">
        <f t="shared" si="6"/>
        <v/>
      </c>
      <c r="P60" s="4" t="str">
        <f t="shared" si="7"/>
        <v/>
      </c>
      <c r="Q60" s="4" t="str">
        <f t="shared" si="8"/>
        <v/>
      </c>
      <c r="R60" s="4" t="str">
        <f t="shared" si="9"/>
        <v/>
      </c>
      <c r="S60" s="4" t="str">
        <f t="shared" si="3"/>
        <v/>
      </c>
      <c r="T60" s="100" t="str">
        <f t="shared" si="4"/>
        <v/>
      </c>
      <c r="U60" s="17"/>
      <c r="V60" s="7"/>
    </row>
    <row r="61" spans="3:22" s="103" customFormat="1" x14ac:dyDescent="0.2">
      <c r="C61" s="61">
        <v>-3</v>
      </c>
      <c r="D61" s="60">
        <f>'raw data'!C100</f>
        <v>22.981000000000002</v>
      </c>
      <c r="E61" s="11">
        <f>IF(ISNUMBER('raw data'!B163),'raw data'!B163,FALSE)</f>
        <v>57</v>
      </c>
      <c r="F61" s="13">
        <f>IF(ISNUMBER('raw data'!C163),'raw data'!C163,FALSE)</f>
        <v>8.7189999999999994</v>
      </c>
      <c r="G61" s="12">
        <f>IF(ISNUMBER('raw data'!D163),'raw data'!D163,FALSE)</f>
        <v>359.69</v>
      </c>
      <c r="H61" s="14">
        <f t="shared" si="5"/>
        <v>4.0430512678345503</v>
      </c>
      <c r="I61" s="104">
        <f>IF(ISNUMBER(results!C$38),4*PI()*F61/((G61*0.001)^2*results!C$38),4*PI()*F61/((G61*0.001)^2*results!D$38))</f>
        <v>10.081856878312047</v>
      </c>
      <c r="J61" s="15">
        <f t="shared" si="10"/>
        <v>2.8499999999999979</v>
      </c>
      <c r="K61" s="5">
        <f t="shared" si="0"/>
        <v>21</v>
      </c>
      <c r="L61" s="1">
        <f t="shared" si="1"/>
        <v>2.8332133440562162</v>
      </c>
      <c r="M61" s="2">
        <f t="shared" si="2"/>
        <v>5.3635934016119853</v>
      </c>
      <c r="N61" s="3" t="b">
        <f t="shared" si="11"/>
        <v>0</v>
      </c>
      <c r="O61" s="3" t="str">
        <f t="shared" si="6"/>
        <v/>
      </c>
      <c r="P61" s="4" t="str">
        <f t="shared" si="7"/>
        <v/>
      </c>
      <c r="Q61" s="4" t="str">
        <f t="shared" si="8"/>
        <v/>
      </c>
      <c r="R61" s="4" t="str">
        <f t="shared" si="9"/>
        <v/>
      </c>
      <c r="S61" s="4" t="str">
        <f t="shared" si="3"/>
        <v/>
      </c>
      <c r="T61" s="100" t="str">
        <f t="shared" si="4"/>
        <v/>
      </c>
      <c r="U61" s="17"/>
      <c r="V61" s="7"/>
    </row>
    <row r="62" spans="3:22" s="103" customFormat="1" x14ac:dyDescent="0.2">
      <c r="C62" s="61">
        <v>-2</v>
      </c>
      <c r="D62" s="60">
        <f>'raw data'!C101</f>
        <v>22.98</v>
      </c>
      <c r="E62" s="11">
        <f>IF(ISNUMBER('raw data'!B164),'raw data'!B164,FALSE)</f>
        <v>58</v>
      </c>
      <c r="F62" s="13">
        <f>IF(ISNUMBER('raw data'!C164),'raw data'!C164,FALSE)</f>
        <v>8.7889999999999997</v>
      </c>
      <c r="G62" s="12">
        <f>IF(ISNUMBER('raw data'!D164),'raw data'!D164,FALSE)</f>
        <v>359.69</v>
      </c>
      <c r="H62" s="14">
        <f t="shared" si="5"/>
        <v>4.0604430105464191</v>
      </c>
      <c r="I62" s="104">
        <f>IF(ISNUMBER(results!C$38),4*PI()*F62/((G62*0.001)^2*results!C$38),4*PI()*F62/((G62*0.001)^2*results!D$38))</f>
        <v>10.162798497933775</v>
      </c>
      <c r="J62" s="15">
        <f t="shared" si="10"/>
        <v>2.8999999999999977</v>
      </c>
      <c r="K62" s="5">
        <f t="shared" si="0"/>
        <v>22</v>
      </c>
      <c r="L62" s="1">
        <f t="shared" si="1"/>
        <v>2.8903717578961645</v>
      </c>
      <c r="M62" s="2">
        <f t="shared" si="2"/>
        <v>5.5537514149022549</v>
      </c>
      <c r="N62" s="3" t="b">
        <f t="shared" si="11"/>
        <v>0</v>
      </c>
      <c r="O62" s="3" t="str">
        <f t="shared" si="6"/>
        <v/>
      </c>
      <c r="P62" s="4" t="str">
        <f t="shared" si="7"/>
        <v/>
      </c>
      <c r="Q62" s="4" t="str">
        <f t="shared" si="8"/>
        <v/>
      </c>
      <c r="R62" s="4" t="str">
        <f t="shared" si="9"/>
        <v/>
      </c>
      <c r="S62" s="4" t="str">
        <f t="shared" si="3"/>
        <v/>
      </c>
      <c r="T62" s="100" t="str">
        <f t="shared" si="4"/>
        <v/>
      </c>
      <c r="U62" s="17"/>
      <c r="V62" s="7"/>
    </row>
    <row r="63" spans="3:22" s="103" customFormat="1" x14ac:dyDescent="0.2">
      <c r="C63" s="61">
        <v>-1</v>
      </c>
      <c r="D63" s="60">
        <f>'raw data'!C102</f>
        <v>22.981000000000002</v>
      </c>
      <c r="E63" s="11">
        <f>IF(ISNUMBER('raw data'!B165),'raw data'!B165,FALSE)</f>
        <v>59</v>
      </c>
      <c r="F63" s="13">
        <f>IF(ISNUMBER('raw data'!C165),'raw data'!C165,FALSE)</f>
        <v>8.859</v>
      </c>
      <c r="G63" s="12">
        <f>IF(ISNUMBER('raw data'!D165),'raw data'!D165,FALSE)</f>
        <v>359.78</v>
      </c>
      <c r="H63" s="14">
        <f t="shared" si="5"/>
        <v>4.0775374439057197</v>
      </c>
      <c r="I63" s="104">
        <f>IF(ISNUMBER(results!C$38),4*PI()*F63/((G63*0.001)^2*results!C$38),4*PI()*F63/((G63*0.001)^2*results!D$38))</f>
        <v>10.238615756568038</v>
      </c>
      <c r="J63" s="15">
        <f t="shared" si="10"/>
        <v>2.9499999999999975</v>
      </c>
      <c r="K63" s="5">
        <f t="shared" si="0"/>
        <v>23</v>
      </c>
      <c r="L63" s="1">
        <f t="shared" si="1"/>
        <v>2.9444389791664403</v>
      </c>
      <c r="M63" s="2">
        <f t="shared" si="2"/>
        <v>5.7048183430559227</v>
      </c>
      <c r="N63" s="3" t="b">
        <f t="shared" si="11"/>
        <v>0</v>
      </c>
      <c r="O63" s="3" t="str">
        <f t="shared" si="6"/>
        <v/>
      </c>
      <c r="P63" s="4" t="str">
        <f t="shared" si="7"/>
        <v/>
      </c>
      <c r="Q63" s="4" t="str">
        <f t="shared" si="8"/>
        <v/>
      </c>
      <c r="R63" s="4" t="str">
        <f t="shared" si="9"/>
        <v/>
      </c>
      <c r="S63" s="4" t="str">
        <f t="shared" si="3"/>
        <v/>
      </c>
      <c r="T63" s="100" t="str">
        <f t="shared" si="4"/>
        <v/>
      </c>
      <c r="U63" s="17"/>
      <c r="V63" s="7"/>
    </row>
    <row r="64" spans="3:22" s="103" customFormat="1" x14ac:dyDescent="0.2">
      <c r="C64" s="61">
        <v>0</v>
      </c>
      <c r="D64" s="60">
        <f>'raw data'!C103</f>
        <v>22.978000000000002</v>
      </c>
      <c r="E64" s="11">
        <f>IF(ISNUMBER('raw data'!B166),'raw data'!B166,FALSE)</f>
        <v>60</v>
      </c>
      <c r="F64" s="13">
        <f>IF(ISNUMBER('raw data'!C166),'raw data'!C166,FALSE)</f>
        <v>8.9260000000000002</v>
      </c>
      <c r="G64" s="12">
        <f>IF(ISNUMBER('raw data'!D166),'raw data'!D166,FALSE)</f>
        <v>359.69</v>
      </c>
      <c r="H64" s="14">
        <f t="shared" si="5"/>
        <v>4.0943445622221004</v>
      </c>
      <c r="I64" s="104">
        <f>IF(ISNUMBER(results!C$38),4*PI()*F64/((G64*0.001)^2*results!C$38),4*PI()*F64/((G64*0.001)^2*results!D$38))</f>
        <v>10.321212810622013</v>
      </c>
      <c r="J64" s="15">
        <f t="shared" si="10"/>
        <v>2.9999999999999973</v>
      </c>
      <c r="K64" s="5">
        <f t="shared" si="0"/>
        <v>24</v>
      </c>
      <c r="L64" s="1">
        <f t="shared" si="1"/>
        <v>2.9957322735539909</v>
      </c>
      <c r="M64" s="2">
        <f t="shared" si="2"/>
        <v>5.8844557464995999</v>
      </c>
      <c r="N64" s="3" t="b">
        <f t="shared" si="11"/>
        <v>0</v>
      </c>
      <c r="O64" s="3" t="str">
        <f t="shared" si="6"/>
        <v/>
      </c>
      <c r="P64" s="4" t="str">
        <f t="shared" si="7"/>
        <v/>
      </c>
      <c r="Q64" s="4" t="str">
        <f t="shared" si="8"/>
        <v/>
      </c>
      <c r="R64" s="4" t="str">
        <f t="shared" si="9"/>
        <v/>
      </c>
      <c r="S64" s="4" t="str">
        <f t="shared" si="3"/>
        <v/>
      </c>
      <c r="T64" s="100" t="str">
        <f t="shared" si="4"/>
        <v/>
      </c>
      <c r="U64" s="17"/>
      <c r="V64" s="6"/>
    </row>
    <row r="65" spans="3:22" s="103" customFormat="1" x14ac:dyDescent="0.2">
      <c r="C65" s="62"/>
      <c r="D65" s="18"/>
      <c r="E65" s="11">
        <f>IF(ISNUMBER('raw data'!B167),'raw data'!B167,FALSE)</f>
        <v>61</v>
      </c>
      <c r="F65" s="13">
        <f>IF(ISNUMBER('raw data'!C167),'raw data'!C167,FALSE)</f>
        <v>8.9789999999999992</v>
      </c>
      <c r="G65" s="12">
        <f>IF(ISNUMBER('raw data'!D167),'raw data'!D167,FALSE)</f>
        <v>359.8</v>
      </c>
      <c r="H65" s="14">
        <f t="shared" si="5"/>
        <v>4.1108738641733114</v>
      </c>
      <c r="I65" s="104">
        <f>IF(ISNUMBER(results!C$38),4*PI()*F65/((G65*0.001)^2*results!C$38),4*PI()*F65/((G65*0.001)^2*results!D$38))</f>
        <v>10.376149763926758</v>
      </c>
      <c r="J65" s="15">
        <f t="shared" si="10"/>
        <v>3.0499999999999972</v>
      </c>
      <c r="K65" s="5">
        <f t="shared" si="0"/>
        <v>25</v>
      </c>
      <c r="L65" s="1">
        <f t="shared" si="1"/>
        <v>3.044522437723423</v>
      </c>
      <c r="M65" s="2">
        <f t="shared" si="2"/>
        <v>6.0604062258092615</v>
      </c>
      <c r="N65" s="3" t="b">
        <f t="shared" si="11"/>
        <v>0</v>
      </c>
      <c r="O65" s="3" t="str">
        <f t="shared" si="6"/>
        <v/>
      </c>
      <c r="P65" s="4" t="str">
        <f t="shared" si="7"/>
        <v/>
      </c>
      <c r="Q65" s="4" t="str">
        <f t="shared" si="8"/>
        <v/>
      </c>
      <c r="R65" s="4" t="str">
        <f t="shared" si="9"/>
        <v/>
      </c>
      <c r="S65" s="4" t="str">
        <f t="shared" si="3"/>
        <v/>
      </c>
      <c r="T65" s="100" t="str">
        <f t="shared" si="4"/>
        <v/>
      </c>
      <c r="U65" s="17"/>
      <c r="V65" s="6"/>
    </row>
    <row r="66" spans="3:22" s="103" customFormat="1" x14ac:dyDescent="0.2">
      <c r="C66" s="108"/>
      <c r="D66" s="109"/>
      <c r="E66" s="11">
        <f>IF(ISNUMBER('raw data'!B168),'raw data'!B168,FALSE)</f>
        <v>62</v>
      </c>
      <c r="F66" s="13">
        <f>IF(ISNUMBER('raw data'!C168),'raw data'!C168,FALSE)</f>
        <v>9.0449999999999999</v>
      </c>
      <c r="G66" s="12">
        <f>IF(ISNUMBER('raw data'!D168),'raw data'!D168,FALSE)</f>
        <v>359.7</v>
      </c>
      <c r="H66" s="14">
        <f t="shared" si="5"/>
        <v>4.1271343850450917</v>
      </c>
      <c r="I66" s="104">
        <f>IF(ISNUMBER(results!C$38),4*PI()*F66/((G66*0.001)^2*results!C$38),4*PI()*F66/((G66*0.001)^2*results!D$38))</f>
        <v>10.458232042256316</v>
      </c>
      <c r="J66" s="15">
        <f t="shared" si="10"/>
        <v>3.099999999999997</v>
      </c>
      <c r="K66" s="5">
        <f t="shared" si="0"/>
        <v>26</v>
      </c>
      <c r="L66" s="1">
        <f t="shared" si="1"/>
        <v>3.0910424533583161</v>
      </c>
      <c r="M66" s="2">
        <f t="shared" si="2"/>
        <v>6.2284546636699396</v>
      </c>
      <c r="N66" s="3" t="b">
        <f t="shared" si="11"/>
        <v>0</v>
      </c>
      <c r="O66" s="3" t="str">
        <f t="shared" si="6"/>
        <v/>
      </c>
      <c r="P66" s="4" t="str">
        <f t="shared" si="7"/>
        <v/>
      </c>
      <c r="Q66" s="4" t="str">
        <f t="shared" si="8"/>
        <v/>
      </c>
      <c r="R66" s="4" t="str">
        <f t="shared" si="9"/>
        <v/>
      </c>
      <c r="S66" s="4" t="str">
        <f t="shared" si="3"/>
        <v/>
      </c>
      <c r="T66" s="100" t="str">
        <f t="shared" si="4"/>
        <v/>
      </c>
      <c r="U66" s="17"/>
      <c r="V66" s="6"/>
    </row>
    <row r="67" spans="3:22" s="103" customFormat="1" x14ac:dyDescent="0.2">
      <c r="C67" s="108"/>
      <c r="D67" s="109"/>
      <c r="E67" s="11">
        <f>IF(ISNUMBER('raw data'!B169),'raw data'!B169,FALSE)</f>
        <v>63</v>
      </c>
      <c r="F67" s="13">
        <f>IF(ISNUMBER('raw data'!C169),'raw data'!C169,FALSE)</f>
        <v>9.1110000000000007</v>
      </c>
      <c r="G67" s="12">
        <f>IF(ISNUMBER('raw data'!D169),'raw data'!D169,FALSE)</f>
        <v>359.8</v>
      </c>
      <c r="H67" s="14">
        <f t="shared" si="5"/>
        <v>4.1431347263915326</v>
      </c>
      <c r="I67" s="104">
        <f>IF(ISNUMBER(results!C$38),4*PI()*F67/((G67*0.001)^2*results!C$38),4*PI()*F67/((G67*0.001)^2*results!D$38))</f>
        <v>10.528689219193307</v>
      </c>
      <c r="J67" s="15">
        <f t="shared" si="10"/>
        <v>3.1499999999999968</v>
      </c>
      <c r="K67" s="5">
        <f t="shared" si="0"/>
        <v>27</v>
      </c>
      <c r="L67" s="1">
        <f t="shared" si="1"/>
        <v>3.1354942159291497</v>
      </c>
      <c r="M67" s="2">
        <f t="shared" si="2"/>
        <v>6.3905636813212459</v>
      </c>
      <c r="N67" s="3" t="b">
        <f t="shared" si="11"/>
        <v>0</v>
      </c>
      <c r="O67" s="3" t="str">
        <f t="shared" si="6"/>
        <v/>
      </c>
      <c r="P67" s="4" t="str">
        <f t="shared" si="7"/>
        <v/>
      </c>
      <c r="Q67" s="4" t="str">
        <f t="shared" si="8"/>
        <v/>
      </c>
      <c r="R67" s="4" t="str">
        <f t="shared" si="9"/>
        <v/>
      </c>
      <c r="S67" s="4" t="str">
        <f t="shared" si="3"/>
        <v/>
      </c>
      <c r="T67" s="100" t="str">
        <f t="shared" si="4"/>
        <v/>
      </c>
      <c r="U67" s="17"/>
      <c r="V67" s="6"/>
    </row>
    <row r="68" spans="3:22" s="103" customFormat="1" x14ac:dyDescent="0.2">
      <c r="C68" s="108"/>
      <c r="D68" s="109"/>
      <c r="E68" s="11">
        <f>IF(ISNUMBER('raw data'!B170),'raw data'!B170,FALSE)</f>
        <v>64</v>
      </c>
      <c r="F68" s="13">
        <f>IF(ISNUMBER('raw data'!C170),'raw data'!C170,FALSE)</f>
        <v>9.1739999999999995</v>
      </c>
      <c r="G68" s="12">
        <f>IF(ISNUMBER('raw data'!D170),'raw data'!D170,FALSE)</f>
        <v>359.8</v>
      </c>
      <c r="H68" s="14">
        <f t="shared" si="5"/>
        <v>4.1588830833596715</v>
      </c>
      <c r="I68" s="104">
        <f>IF(ISNUMBER(results!C$38),4*PI()*F68/((G68*0.001)^2*results!C$38),4*PI()*F68/((G68*0.001)^2*results!D$38))</f>
        <v>10.601492141025068</v>
      </c>
      <c r="J68" s="15">
        <f t="shared" si="10"/>
        <v>3.1999999999999966</v>
      </c>
      <c r="K68" s="5">
        <f t="shared" ref="K68:K131" si="12">IF(NOT(J68=FALSE),MATCH(J68,H:H),"")</f>
        <v>28</v>
      </c>
      <c r="L68" s="1">
        <f t="shared" ref="L68:L131" si="13">IF(NOT(J68=FALSE),INDEX(H:H,K68),"")</f>
        <v>3.1780538303479458</v>
      </c>
      <c r="M68" s="2">
        <f t="shared" ref="M68:M131" si="14">IF(NOT(J68=FALSE),INDEX(I:I,K68),"")</f>
        <v>6.5523111735729271</v>
      </c>
      <c r="N68" s="3" t="b">
        <f t="shared" si="11"/>
        <v>0</v>
      </c>
      <c r="O68" s="3" t="str">
        <f t="shared" si="6"/>
        <v/>
      </c>
      <c r="P68" s="4" t="str">
        <f t="shared" si="7"/>
        <v/>
      </c>
      <c r="Q68" s="4" t="str">
        <f t="shared" si="8"/>
        <v/>
      </c>
      <c r="R68" s="4" t="str">
        <f t="shared" ref="R68:R131" si="15">IF(NOT(Q68=""),Q68-(P68*V$29),"")</f>
        <v/>
      </c>
      <c r="S68" s="4" t="str">
        <f t="shared" ref="S68:S131" si="16">IF(NOT(Q68=""),(Q68-V$30)/P68,"")</f>
        <v/>
      </c>
      <c r="T68" s="100" t="str">
        <f t="shared" ref="T68:T131" si="17">IF(NOT(Q68=""),((V$29-(Q68-V$30)/P68))^2,"")</f>
        <v/>
      </c>
      <c r="U68" s="17"/>
      <c r="V68" s="6"/>
    </row>
    <row r="69" spans="3:22" s="103" customFormat="1" x14ac:dyDescent="0.2">
      <c r="C69" s="108"/>
      <c r="D69" s="109"/>
      <c r="E69" s="11">
        <f>IF(ISNUMBER('raw data'!B171),'raw data'!B171,FALSE)</f>
        <v>65</v>
      </c>
      <c r="F69" s="13">
        <f>IF(ISNUMBER('raw data'!C171),'raw data'!C171,FALSE)</f>
        <v>9.2390000000000008</v>
      </c>
      <c r="G69" s="12">
        <f>IF(ISNUMBER('raw data'!D171),'raw data'!D171,FALSE)</f>
        <v>359.69</v>
      </c>
      <c r="H69" s="14">
        <f t="shared" ref="H69:H132" si="18">LN(E69)</f>
        <v>4.1743872698956368</v>
      </c>
      <c r="I69" s="104">
        <f>IF(ISNUMBER(results!C$38),4*PI()*F69/((G69*0.001)^2*results!C$38),4*PI()*F69/((G69*0.001)^2*results!D$38))</f>
        <v>10.68313748121631</v>
      </c>
      <c r="J69" s="15">
        <f t="shared" ref="J69:J132" si="19">IF(J68="","",IF(J68+V$5&lt;=LN(X$9),J68+V$5,J68))</f>
        <v>3.2499999999999964</v>
      </c>
      <c r="K69" s="5">
        <f t="shared" si="12"/>
        <v>29</v>
      </c>
      <c r="L69" s="1">
        <f t="shared" si="13"/>
        <v>3.2188758248682006</v>
      </c>
      <c r="M69" s="2">
        <f t="shared" si="14"/>
        <v>6.6704183993029416</v>
      </c>
      <c r="N69" s="3" t="b">
        <f t="shared" si="11"/>
        <v>0</v>
      </c>
      <c r="O69" s="3" t="str">
        <f t="shared" ref="O69:O132" si="20">IF(NOT(N69=FALSE),MATCH(N69,H:H),"")</f>
        <v/>
      </c>
      <c r="P69" s="4" t="str">
        <f t="shared" ref="P69:P132" si="21">IF(NOT(OR(O69=O68,N69=FALSE)),INDEX(H:H,O69),"")</f>
        <v/>
      </c>
      <c r="Q69" s="4" t="str">
        <f t="shared" ref="Q69:Q132" si="22">IF(NOT(OR(O69=O68,N69=FALSE)),INDEX(I:I,O69),"")</f>
        <v/>
      </c>
      <c r="R69" s="4" t="str">
        <f t="shared" si="15"/>
        <v/>
      </c>
      <c r="S69" s="4" t="str">
        <f t="shared" si="16"/>
        <v/>
      </c>
      <c r="T69" s="100" t="str">
        <f t="shared" si="17"/>
        <v/>
      </c>
      <c r="U69" s="17"/>
      <c r="V69" s="6"/>
    </row>
    <row r="70" spans="3:22" s="103" customFormat="1" x14ac:dyDescent="0.2">
      <c r="C70" s="109"/>
      <c r="D70" s="109"/>
      <c r="E70" s="11">
        <f>IF(ISNUMBER('raw data'!B172),'raw data'!B172,FALSE)</f>
        <v>66</v>
      </c>
      <c r="F70" s="13">
        <f>IF(ISNUMBER('raw data'!C172),'raw data'!C172,FALSE)</f>
        <v>9.3019999999999996</v>
      </c>
      <c r="G70" s="12">
        <f>IF(ISNUMBER('raw data'!D172),'raw data'!D172,FALSE)</f>
        <v>359.82</v>
      </c>
      <c r="H70" s="14">
        <f t="shared" si="18"/>
        <v>4.1896547420264252</v>
      </c>
      <c r="I70" s="104">
        <f>IF(ISNUMBER(results!C$38),4*PI()*F70/((G70*0.001)^2*results!C$38),4*PI()*F70/((G70*0.001)^2*results!D$38))</f>
        <v>10.748214245479787</v>
      </c>
      <c r="J70" s="15">
        <f t="shared" si="19"/>
        <v>3.2999999999999963</v>
      </c>
      <c r="K70" s="5">
        <f t="shared" si="12"/>
        <v>31</v>
      </c>
      <c r="L70" s="1">
        <f t="shared" si="13"/>
        <v>3.2958368660043291</v>
      </c>
      <c r="M70" s="2">
        <f t="shared" si="14"/>
        <v>6.9717670460214842</v>
      </c>
      <c r="N70" s="3" t="b">
        <f t="shared" ref="N70:N133" si="23">IF(AND((N69+V$5)&lt;V$4,NOT(N69=FALSE)),N69+V$5)</f>
        <v>0</v>
      </c>
      <c r="O70" s="3" t="str">
        <f t="shared" si="20"/>
        <v/>
      </c>
      <c r="P70" s="4" t="str">
        <f t="shared" si="21"/>
        <v/>
      </c>
      <c r="Q70" s="4" t="str">
        <f t="shared" si="22"/>
        <v/>
      </c>
      <c r="R70" s="4" t="str">
        <f t="shared" si="15"/>
        <v/>
      </c>
      <c r="S70" s="4" t="str">
        <f t="shared" si="16"/>
        <v/>
      </c>
      <c r="T70" s="100" t="str">
        <f t="shared" si="17"/>
        <v/>
      </c>
      <c r="U70" s="17"/>
      <c r="V70" s="6"/>
    </row>
    <row r="71" spans="3:22" s="103" customFormat="1" x14ac:dyDescent="0.2">
      <c r="C71" s="109"/>
      <c r="D71" s="109"/>
      <c r="E71" s="11">
        <f>IF(ISNUMBER('raw data'!B173),'raw data'!B173,FALSE)</f>
        <v>67</v>
      </c>
      <c r="F71" s="13">
        <f>IF(ISNUMBER('raw data'!C173),'raw data'!C173,FALSE)</f>
        <v>9.3510000000000009</v>
      </c>
      <c r="G71" s="12">
        <f>IF(ISNUMBER('raw data'!D173),'raw data'!D173,FALSE)</f>
        <v>359.73</v>
      </c>
      <c r="H71" s="14">
        <f t="shared" si="18"/>
        <v>4.2046926193909657</v>
      </c>
      <c r="I71" s="104">
        <f>IF(ISNUMBER(results!C$38),4*PI()*F71/((G71*0.001)^2*results!C$38),4*PI()*F71/((G71*0.001)^2*results!D$38))</f>
        <v>10.810239593047109</v>
      </c>
      <c r="J71" s="15">
        <f t="shared" si="19"/>
        <v>3.3499999999999961</v>
      </c>
      <c r="K71" s="5">
        <f t="shared" si="12"/>
        <v>32</v>
      </c>
      <c r="L71" s="1">
        <f t="shared" si="13"/>
        <v>3.3322045101752038</v>
      </c>
      <c r="M71" s="2">
        <f t="shared" si="14"/>
        <v>7.1120301546814035</v>
      </c>
      <c r="N71" s="3" t="b">
        <f t="shared" si="23"/>
        <v>0</v>
      </c>
      <c r="O71" s="3" t="str">
        <f t="shared" si="20"/>
        <v/>
      </c>
      <c r="P71" s="4" t="str">
        <f t="shared" si="21"/>
        <v/>
      </c>
      <c r="Q71" s="4" t="str">
        <f t="shared" si="22"/>
        <v/>
      </c>
      <c r="R71" s="4" t="str">
        <f t="shared" si="15"/>
        <v/>
      </c>
      <c r="S71" s="4" t="str">
        <f t="shared" si="16"/>
        <v/>
      </c>
      <c r="T71" s="100" t="str">
        <f t="shared" si="17"/>
        <v/>
      </c>
      <c r="U71" s="17"/>
      <c r="V71" s="6"/>
    </row>
    <row r="72" spans="3:22" s="103" customFormat="1" x14ac:dyDescent="0.2">
      <c r="C72" s="109"/>
      <c r="D72" s="109"/>
      <c r="E72" s="11">
        <f>IF(ISNUMBER('raw data'!B174),'raw data'!B174,FALSE)</f>
        <v>68</v>
      </c>
      <c r="F72" s="13">
        <f>IF(ISNUMBER('raw data'!C174),'raw data'!C174,FALSE)</f>
        <v>9.4130000000000003</v>
      </c>
      <c r="G72" s="12">
        <f>IF(ISNUMBER('raw data'!D174),'raw data'!D174,FALSE)</f>
        <v>359.8</v>
      </c>
      <c r="H72" s="14">
        <f t="shared" si="18"/>
        <v>4.219507705176107</v>
      </c>
      <c r="I72" s="104">
        <f>IF(ISNUMBER(results!C$38),4*PI()*F72/((G72*0.001)^2*results!C$38),4*PI()*F72/((G72*0.001)^2*results!D$38))</f>
        <v>10.877681003212226</v>
      </c>
      <c r="J72" s="15">
        <f t="shared" si="19"/>
        <v>3.3999999999999959</v>
      </c>
      <c r="K72" s="5">
        <f t="shared" si="12"/>
        <v>33</v>
      </c>
      <c r="L72" s="1">
        <f t="shared" si="13"/>
        <v>3.3672958299864741</v>
      </c>
      <c r="M72" s="2">
        <f t="shared" si="14"/>
        <v>7.2554885735715127</v>
      </c>
      <c r="N72" s="3" t="b">
        <f t="shared" si="23"/>
        <v>0</v>
      </c>
      <c r="O72" s="3" t="str">
        <f t="shared" si="20"/>
        <v/>
      </c>
      <c r="P72" s="4" t="str">
        <f t="shared" si="21"/>
        <v/>
      </c>
      <c r="Q72" s="4" t="str">
        <f t="shared" si="22"/>
        <v/>
      </c>
      <c r="R72" s="4" t="str">
        <f t="shared" si="15"/>
        <v/>
      </c>
      <c r="S72" s="4" t="str">
        <f t="shared" si="16"/>
        <v/>
      </c>
      <c r="T72" s="100" t="str">
        <f t="shared" si="17"/>
        <v/>
      </c>
      <c r="U72" s="17"/>
      <c r="V72" s="6"/>
    </row>
    <row r="73" spans="3:22" s="103" customFormat="1" x14ac:dyDescent="0.2">
      <c r="E73" s="11">
        <f>IF(ISNUMBER('raw data'!B175),'raw data'!B175,FALSE)</f>
        <v>69</v>
      </c>
      <c r="F73" s="13">
        <f>IF(ISNUMBER('raw data'!C175),'raw data'!C175,FALSE)</f>
        <v>9.4730000000000008</v>
      </c>
      <c r="G73" s="12">
        <f>IF(ISNUMBER('raw data'!D175),'raw data'!D175,FALSE)</f>
        <v>359.71</v>
      </c>
      <c r="H73" s="14">
        <f t="shared" si="18"/>
        <v>4.2341065045972597</v>
      </c>
      <c r="I73" s="104">
        <f>IF(ISNUMBER(results!C$38),4*PI()*F73/((G73*0.001)^2*results!C$38),4*PI()*F73/((G73*0.001)^2*results!D$38))</f>
        <v>10.952495725864265</v>
      </c>
      <c r="J73" s="15">
        <f t="shared" si="19"/>
        <v>3.4499999999999957</v>
      </c>
      <c r="K73" s="5">
        <f t="shared" si="12"/>
        <v>35</v>
      </c>
      <c r="L73" s="1">
        <f t="shared" si="13"/>
        <v>3.4339872044851463</v>
      </c>
      <c r="M73" s="2">
        <f t="shared" si="14"/>
        <v>7.4964444090309152</v>
      </c>
      <c r="N73" s="3" t="b">
        <f t="shared" si="23"/>
        <v>0</v>
      </c>
      <c r="O73" s="3" t="str">
        <f t="shared" si="20"/>
        <v/>
      </c>
      <c r="P73" s="4" t="str">
        <f t="shared" si="21"/>
        <v/>
      </c>
      <c r="Q73" s="4" t="str">
        <f t="shared" si="22"/>
        <v/>
      </c>
      <c r="R73" s="4" t="str">
        <f t="shared" si="15"/>
        <v/>
      </c>
      <c r="S73" s="4" t="str">
        <f t="shared" si="16"/>
        <v/>
      </c>
      <c r="T73" s="100" t="str">
        <f t="shared" si="17"/>
        <v/>
      </c>
      <c r="U73" s="17"/>
      <c r="V73" s="6"/>
    </row>
    <row r="74" spans="3:22" s="103" customFormat="1" x14ac:dyDescent="0.2">
      <c r="E74" s="11">
        <f>IF(ISNUMBER('raw data'!B176),'raw data'!B176,FALSE)</f>
        <v>70</v>
      </c>
      <c r="F74" s="13">
        <f>IF(ISNUMBER('raw data'!C176),'raw data'!C176,FALSE)</f>
        <v>9.532</v>
      </c>
      <c r="G74" s="12">
        <f>IF(ISNUMBER('raw data'!D176),'raw data'!D176,FALSE)</f>
        <v>359.73</v>
      </c>
      <c r="H74" s="14">
        <f t="shared" si="18"/>
        <v>4.2484952420493594</v>
      </c>
      <c r="I74" s="104">
        <f>IF(ISNUMBER(results!C$38),4*PI()*F74/((G74*0.001)^2*results!C$38),4*PI()*F74/((G74*0.001)^2*results!D$38))</f>
        <v>11.019484953579834</v>
      </c>
      <c r="J74" s="15">
        <f t="shared" si="19"/>
        <v>3.4999999999999956</v>
      </c>
      <c r="K74" s="5">
        <f t="shared" si="12"/>
        <v>37</v>
      </c>
      <c r="L74" s="1">
        <f t="shared" si="13"/>
        <v>3.4965075614664802</v>
      </c>
      <c r="M74" s="2">
        <f t="shared" si="14"/>
        <v>7.7527566779125623</v>
      </c>
      <c r="N74" s="3" t="b">
        <f t="shared" si="23"/>
        <v>0</v>
      </c>
      <c r="O74" s="3" t="str">
        <f t="shared" si="20"/>
        <v/>
      </c>
      <c r="P74" s="4" t="str">
        <f t="shared" si="21"/>
        <v/>
      </c>
      <c r="Q74" s="4" t="str">
        <f t="shared" si="22"/>
        <v/>
      </c>
      <c r="R74" s="4" t="str">
        <f t="shared" si="15"/>
        <v/>
      </c>
      <c r="S74" s="4" t="str">
        <f t="shared" si="16"/>
        <v/>
      </c>
      <c r="T74" s="100" t="str">
        <f t="shared" si="17"/>
        <v/>
      </c>
      <c r="U74" s="17"/>
      <c r="V74" s="6"/>
    </row>
    <row r="75" spans="3:22" s="103" customFormat="1" x14ac:dyDescent="0.2">
      <c r="E75" s="11">
        <f>IF(ISNUMBER('raw data'!B177),'raw data'!B177,FALSE)</f>
        <v>71</v>
      </c>
      <c r="F75" s="13">
        <f>IF(ISNUMBER('raw data'!C177),'raw data'!C177,FALSE)</f>
        <v>9.5920000000000005</v>
      </c>
      <c r="G75" s="12">
        <f>IF(ISNUMBER('raw data'!D177),'raw data'!D177,FALSE)</f>
        <v>359.81</v>
      </c>
      <c r="H75" s="14">
        <f t="shared" si="18"/>
        <v>4.2626798770413155</v>
      </c>
      <c r="I75" s="104">
        <f>IF(ISNUMBER(results!C$38),4*PI()*F75/((G75*0.001)^2*results!C$38),4*PI()*F75/((G75*0.001)^2*results!D$38))</f>
        <v>11.083917625319428</v>
      </c>
      <c r="J75" s="15">
        <f t="shared" si="19"/>
        <v>3.5499999999999954</v>
      </c>
      <c r="K75" s="5">
        <f t="shared" si="12"/>
        <v>38</v>
      </c>
      <c r="L75" s="1">
        <f t="shared" si="13"/>
        <v>3.5263605246161616</v>
      </c>
      <c r="M75" s="2">
        <f t="shared" si="14"/>
        <v>7.8757769863468869</v>
      </c>
      <c r="N75" s="3" t="b">
        <f t="shared" si="23"/>
        <v>0</v>
      </c>
      <c r="O75" s="3" t="str">
        <f t="shared" si="20"/>
        <v/>
      </c>
      <c r="P75" s="4" t="str">
        <f t="shared" si="21"/>
        <v/>
      </c>
      <c r="Q75" s="4" t="str">
        <f t="shared" si="22"/>
        <v/>
      </c>
      <c r="R75" s="4" t="str">
        <f t="shared" si="15"/>
        <v/>
      </c>
      <c r="S75" s="4" t="str">
        <f t="shared" si="16"/>
        <v/>
      </c>
      <c r="T75" s="100" t="str">
        <f t="shared" si="17"/>
        <v/>
      </c>
      <c r="U75" s="17"/>
      <c r="V75" s="6"/>
    </row>
    <row r="76" spans="3:22" s="103" customFormat="1" x14ac:dyDescent="0.2">
      <c r="E76" s="11">
        <f>IF(ISNUMBER('raw data'!B178),'raw data'!B178,FALSE)</f>
        <v>72</v>
      </c>
      <c r="F76" s="13">
        <f>IF(ISNUMBER('raw data'!C178),'raw data'!C178,FALSE)</f>
        <v>9.6489999999999991</v>
      </c>
      <c r="G76" s="12">
        <f>IF(ISNUMBER('raw data'!D178),'raw data'!D178,FALSE)</f>
        <v>359.74</v>
      </c>
      <c r="H76" s="14">
        <f t="shared" si="18"/>
        <v>4.2766661190160553</v>
      </c>
      <c r="I76" s="104">
        <f>IF(ISNUMBER(results!C$38),4*PI()*F76/((G76*0.001)^2*results!C$38),4*PI()*F76/((G76*0.001)^2*results!D$38))</f>
        <v>11.154122857095427</v>
      </c>
      <c r="J76" s="15">
        <f t="shared" si="19"/>
        <v>3.5999999999999952</v>
      </c>
      <c r="K76" s="5">
        <f t="shared" si="12"/>
        <v>40</v>
      </c>
      <c r="L76" s="1">
        <f t="shared" si="13"/>
        <v>3.5835189384561099</v>
      </c>
      <c r="M76" s="2">
        <f t="shared" si="14"/>
        <v>8.1170344752786825</v>
      </c>
      <c r="N76" s="3" t="b">
        <f t="shared" si="23"/>
        <v>0</v>
      </c>
      <c r="O76" s="3" t="str">
        <f t="shared" si="20"/>
        <v/>
      </c>
      <c r="P76" s="4" t="str">
        <f t="shared" si="21"/>
        <v/>
      </c>
      <c r="Q76" s="4" t="str">
        <f t="shared" si="22"/>
        <v/>
      </c>
      <c r="R76" s="4" t="str">
        <f t="shared" si="15"/>
        <v/>
      </c>
      <c r="S76" s="4" t="str">
        <f t="shared" si="16"/>
        <v/>
      </c>
      <c r="T76" s="100" t="str">
        <f t="shared" si="17"/>
        <v/>
      </c>
      <c r="U76" s="17"/>
      <c r="V76" s="6"/>
    </row>
    <row r="77" spans="3:22" s="103" customFormat="1" x14ac:dyDescent="0.2">
      <c r="E77" s="11">
        <f>IF(ISNUMBER('raw data'!B179),'raw data'!B179,FALSE)</f>
        <v>73</v>
      </c>
      <c r="F77" s="13">
        <f>IF(ISNUMBER('raw data'!C179),'raw data'!C179,FALSE)</f>
        <v>9.6950000000000003</v>
      </c>
      <c r="G77" s="12">
        <f>IF(ISNUMBER('raw data'!D179),'raw data'!D179,FALSE)</f>
        <v>359.78</v>
      </c>
      <c r="H77" s="14">
        <f t="shared" si="18"/>
        <v>4.290459441148391</v>
      </c>
      <c r="I77" s="104">
        <f>IF(ISNUMBER(results!C$38),4*PI()*F77/((G77*0.001)^2*results!C$38),4*PI()*F77/((G77*0.001)^2*results!D$38))</f>
        <v>11.204806384459546</v>
      </c>
      <c r="J77" s="15">
        <f t="shared" si="19"/>
        <v>3.649999999999995</v>
      </c>
      <c r="K77" s="5">
        <f t="shared" si="12"/>
        <v>42</v>
      </c>
      <c r="L77" s="1">
        <f t="shared" si="13"/>
        <v>3.6375861597263857</v>
      </c>
      <c r="M77" s="2">
        <f t="shared" si="14"/>
        <v>8.3235739276961063</v>
      </c>
      <c r="N77" s="3" t="b">
        <f t="shared" si="23"/>
        <v>0</v>
      </c>
      <c r="O77" s="3" t="str">
        <f t="shared" si="20"/>
        <v/>
      </c>
      <c r="P77" s="4" t="str">
        <f t="shared" si="21"/>
        <v/>
      </c>
      <c r="Q77" s="4" t="str">
        <f t="shared" si="22"/>
        <v/>
      </c>
      <c r="R77" s="4" t="str">
        <f t="shared" si="15"/>
        <v/>
      </c>
      <c r="S77" s="4" t="str">
        <f t="shared" si="16"/>
        <v/>
      </c>
      <c r="T77" s="100" t="str">
        <f t="shared" si="17"/>
        <v/>
      </c>
      <c r="U77" s="17"/>
      <c r="V77" s="6"/>
    </row>
    <row r="78" spans="3:22" s="103" customFormat="1" x14ac:dyDescent="0.2">
      <c r="E78" s="11">
        <f>IF(ISNUMBER('raw data'!B180),'raw data'!B180,FALSE)</f>
        <v>74</v>
      </c>
      <c r="F78" s="13">
        <f>IF(ISNUMBER('raw data'!C180),'raw data'!C180,FALSE)</f>
        <v>9.7520000000000007</v>
      </c>
      <c r="G78" s="12">
        <f>IF(ISNUMBER('raw data'!D180),'raw data'!D180,FALSE)</f>
        <v>359.73</v>
      </c>
      <c r="H78" s="14">
        <f t="shared" si="18"/>
        <v>4.3040650932041702</v>
      </c>
      <c r="I78" s="104">
        <f>IF(ISNUMBER(results!C$38),4*PI()*F78/((G78*0.001)^2*results!C$38),4*PI()*F78/((G78*0.001)^2*results!D$38))</f>
        <v>11.273816331022928</v>
      </c>
      <c r="J78" s="15">
        <f t="shared" si="19"/>
        <v>3.6999999999999948</v>
      </c>
      <c r="K78" s="5">
        <f t="shared" si="12"/>
        <v>44</v>
      </c>
      <c r="L78" s="1">
        <f t="shared" si="13"/>
        <v>3.6888794541139363</v>
      </c>
      <c r="M78" s="2">
        <f t="shared" si="14"/>
        <v>8.5401667820785789</v>
      </c>
      <c r="N78" s="3" t="b">
        <f t="shared" si="23"/>
        <v>0</v>
      </c>
      <c r="O78" s="3" t="str">
        <f t="shared" si="20"/>
        <v/>
      </c>
      <c r="P78" s="4" t="str">
        <f t="shared" si="21"/>
        <v/>
      </c>
      <c r="Q78" s="4" t="str">
        <f t="shared" si="22"/>
        <v/>
      </c>
      <c r="R78" s="4" t="str">
        <f t="shared" si="15"/>
        <v/>
      </c>
      <c r="S78" s="4" t="str">
        <f t="shared" si="16"/>
        <v/>
      </c>
      <c r="T78" s="100" t="str">
        <f t="shared" si="17"/>
        <v/>
      </c>
      <c r="U78" s="17"/>
      <c r="V78" s="6"/>
    </row>
    <row r="79" spans="3:22" s="103" customFormat="1" x14ac:dyDescent="0.2">
      <c r="E79" s="11">
        <f>IF(ISNUMBER('raw data'!B181),'raw data'!B181,FALSE)</f>
        <v>75</v>
      </c>
      <c r="F79" s="13">
        <f>IF(ISNUMBER('raw data'!C181),'raw data'!C181,FALSE)</f>
        <v>9.8079999999999998</v>
      </c>
      <c r="G79" s="12">
        <f>IF(ISNUMBER('raw data'!D181),'raw data'!D181,FALSE)</f>
        <v>359.78</v>
      </c>
      <c r="H79" s="14">
        <f t="shared" si="18"/>
        <v>4.3174881135363101</v>
      </c>
      <c r="I79" s="104">
        <f>IF(ISNUMBER(results!C$38),4*PI()*F79/((G79*0.001)^2*results!C$38),4*PI()*F79/((G79*0.001)^2*results!D$38))</f>
        <v>11.335403921483159</v>
      </c>
      <c r="J79" s="15">
        <f t="shared" si="19"/>
        <v>3.7499999999999947</v>
      </c>
      <c r="K79" s="5">
        <f t="shared" si="12"/>
        <v>46</v>
      </c>
      <c r="L79" s="1">
        <f t="shared" si="13"/>
        <v>3.7376696182833684</v>
      </c>
      <c r="M79" s="2">
        <f t="shared" si="14"/>
        <v>8.7538062403929651</v>
      </c>
      <c r="N79" s="3" t="b">
        <f t="shared" si="23"/>
        <v>0</v>
      </c>
      <c r="O79" s="3" t="str">
        <f t="shared" si="20"/>
        <v/>
      </c>
      <c r="P79" s="4" t="str">
        <f t="shared" si="21"/>
        <v/>
      </c>
      <c r="Q79" s="4" t="str">
        <f t="shared" si="22"/>
        <v/>
      </c>
      <c r="R79" s="4" t="str">
        <f t="shared" si="15"/>
        <v/>
      </c>
      <c r="S79" s="4" t="str">
        <f t="shared" si="16"/>
        <v/>
      </c>
      <c r="T79" s="100" t="str">
        <f t="shared" si="17"/>
        <v/>
      </c>
      <c r="U79" s="17"/>
      <c r="V79" s="6"/>
    </row>
    <row r="80" spans="3:22" s="103" customFormat="1" x14ac:dyDescent="0.2">
      <c r="E80" s="11">
        <f>IF(ISNUMBER('raw data'!B182),'raw data'!B182,FALSE)</f>
        <v>76</v>
      </c>
      <c r="F80" s="13">
        <f>IF(ISNUMBER('raw data'!C182),'raw data'!C182,FALSE)</f>
        <v>9.8629999999999995</v>
      </c>
      <c r="G80" s="12">
        <f>IF(ISNUMBER('raw data'!D182),'raw data'!D182,FALSE)</f>
        <v>359.76</v>
      </c>
      <c r="H80" s="14">
        <f t="shared" si="18"/>
        <v>4.3307333402863311</v>
      </c>
      <c r="I80" s="104">
        <f>IF(ISNUMBER(results!C$38),4*PI()*F80/((G80*0.001)^2*results!C$38),4*PI()*F80/((G80*0.001)^2*results!D$38))</f>
        <v>11.400236526652684</v>
      </c>
      <c r="J80" s="15">
        <f t="shared" si="19"/>
        <v>3.7999999999999945</v>
      </c>
      <c r="K80" s="5">
        <f t="shared" si="12"/>
        <v>48</v>
      </c>
      <c r="L80" s="1">
        <f t="shared" si="13"/>
        <v>3.784189633918261</v>
      </c>
      <c r="M80" s="2">
        <f t="shared" si="14"/>
        <v>8.9409039688403738</v>
      </c>
      <c r="N80" s="3" t="b">
        <f t="shared" si="23"/>
        <v>0</v>
      </c>
      <c r="O80" s="3" t="str">
        <f t="shared" si="20"/>
        <v/>
      </c>
      <c r="P80" s="4" t="str">
        <f t="shared" si="21"/>
        <v/>
      </c>
      <c r="Q80" s="4" t="str">
        <f t="shared" si="22"/>
        <v/>
      </c>
      <c r="R80" s="4" t="str">
        <f t="shared" si="15"/>
        <v/>
      </c>
      <c r="S80" s="4" t="str">
        <f t="shared" si="16"/>
        <v/>
      </c>
      <c r="T80" s="100" t="str">
        <f t="shared" si="17"/>
        <v/>
      </c>
      <c r="U80" s="17"/>
      <c r="V80" s="6"/>
    </row>
    <row r="81" spans="5:22" s="103" customFormat="1" x14ac:dyDescent="0.2">
      <c r="E81" s="11">
        <f>IF(ISNUMBER('raw data'!B183),'raw data'!B183,FALSE)</f>
        <v>77</v>
      </c>
      <c r="F81" s="13">
        <f>IF(ISNUMBER('raw data'!C183),'raw data'!C183,FALSE)</f>
        <v>9.9190000000000005</v>
      </c>
      <c r="G81" s="12">
        <f>IF(ISNUMBER('raw data'!D183),'raw data'!D183,FALSE)</f>
        <v>359.76</v>
      </c>
      <c r="H81" s="14">
        <f t="shared" si="18"/>
        <v>4.3438054218536841</v>
      </c>
      <c r="I81" s="104">
        <f>IF(ISNUMBER(results!C$38),4*PI()*F81/((G81*0.001)^2*results!C$38),4*PI()*F81/((G81*0.001)^2*results!D$38))</f>
        <v>11.46496462616526</v>
      </c>
      <c r="J81" s="15">
        <f t="shared" si="19"/>
        <v>3.8499999999999943</v>
      </c>
      <c r="K81" s="5">
        <f t="shared" si="12"/>
        <v>50</v>
      </c>
      <c r="L81" s="1">
        <f t="shared" si="13"/>
        <v>3.8286413964890951</v>
      </c>
      <c r="M81" s="2">
        <f t="shared" si="14"/>
        <v>9.1394651641447897</v>
      </c>
      <c r="N81" s="3" t="b">
        <f t="shared" si="23"/>
        <v>0</v>
      </c>
      <c r="O81" s="3" t="str">
        <f t="shared" si="20"/>
        <v/>
      </c>
      <c r="P81" s="4" t="str">
        <f t="shared" si="21"/>
        <v/>
      </c>
      <c r="Q81" s="4" t="str">
        <f t="shared" si="22"/>
        <v/>
      </c>
      <c r="R81" s="4" t="str">
        <f t="shared" si="15"/>
        <v/>
      </c>
      <c r="S81" s="4" t="str">
        <f t="shared" si="16"/>
        <v/>
      </c>
      <c r="T81" s="100" t="str">
        <f t="shared" si="17"/>
        <v/>
      </c>
      <c r="U81" s="17"/>
      <c r="V81" s="6"/>
    </row>
    <row r="82" spans="5:22" s="103" customFormat="1" x14ac:dyDescent="0.2">
      <c r="E82" s="11">
        <f>IF(ISNUMBER('raw data'!B184),'raw data'!B184,FALSE)</f>
        <v>78</v>
      </c>
      <c r="F82" s="13">
        <f>IF(ISNUMBER('raw data'!C184),'raw data'!C184,FALSE)</f>
        <v>9.9719999999999995</v>
      </c>
      <c r="G82" s="12">
        <f>IF(ISNUMBER('raw data'!D184),'raw data'!D184,FALSE)</f>
        <v>359.76</v>
      </c>
      <c r="H82" s="14">
        <f t="shared" si="18"/>
        <v>4.3567088266895917</v>
      </c>
      <c r="I82" s="104">
        <f>IF(ISNUMBER(results!C$38),4*PI()*F82/((G82*0.001)^2*results!C$38),4*PI()*F82/((G82*0.001)^2*results!D$38))</f>
        <v>11.526225148918234</v>
      </c>
      <c r="J82" s="15">
        <f t="shared" si="19"/>
        <v>3.8999999999999941</v>
      </c>
      <c r="K82" s="5">
        <f t="shared" si="12"/>
        <v>53</v>
      </c>
      <c r="L82" s="1">
        <f t="shared" si="13"/>
        <v>3.8918202981106265</v>
      </c>
      <c r="M82" s="2">
        <f t="shared" si="14"/>
        <v>9.3990329793935565</v>
      </c>
      <c r="N82" s="3" t="b">
        <f t="shared" si="23"/>
        <v>0</v>
      </c>
      <c r="O82" s="3" t="str">
        <f t="shared" si="20"/>
        <v/>
      </c>
      <c r="P82" s="4" t="str">
        <f t="shared" si="21"/>
        <v/>
      </c>
      <c r="Q82" s="4" t="str">
        <f t="shared" si="22"/>
        <v/>
      </c>
      <c r="R82" s="4" t="str">
        <f t="shared" si="15"/>
        <v/>
      </c>
      <c r="S82" s="4" t="str">
        <f t="shared" si="16"/>
        <v/>
      </c>
      <c r="T82" s="100" t="str">
        <f t="shared" si="17"/>
        <v/>
      </c>
      <c r="U82" s="17"/>
      <c r="V82" s="6"/>
    </row>
    <row r="83" spans="5:22" s="103" customFormat="1" x14ac:dyDescent="0.2">
      <c r="E83" s="11">
        <f>IF(ISNUMBER('raw data'!B185),'raw data'!B185,FALSE)</f>
        <v>79</v>
      </c>
      <c r="F83" s="13">
        <f>IF(ISNUMBER('raw data'!C185),'raw data'!C185,FALSE)</f>
        <v>10.016</v>
      </c>
      <c r="G83" s="12">
        <f>IF(ISNUMBER('raw data'!D185),'raw data'!D185,FALSE)</f>
        <v>359.77</v>
      </c>
      <c r="H83" s="14">
        <f t="shared" si="18"/>
        <v>4.3694478524670215</v>
      </c>
      <c r="I83" s="104">
        <f>IF(ISNUMBER(results!C$38),4*PI()*F83/((G83*0.001)^2*results!C$38),4*PI()*F83/((G83*0.001)^2*results!D$38))</f>
        <v>11.576439367884564</v>
      </c>
      <c r="J83" s="15">
        <f t="shared" si="19"/>
        <v>3.949999999999994</v>
      </c>
      <c r="K83" s="5">
        <f t="shared" si="12"/>
        <v>55</v>
      </c>
      <c r="L83" s="1">
        <f t="shared" si="13"/>
        <v>3.9318256327243257</v>
      </c>
      <c r="M83" s="2">
        <f t="shared" si="14"/>
        <v>9.5821608802015579</v>
      </c>
      <c r="N83" s="3" t="b">
        <f t="shared" si="23"/>
        <v>0</v>
      </c>
      <c r="O83" s="3" t="str">
        <f t="shared" si="20"/>
        <v/>
      </c>
      <c r="P83" s="4" t="str">
        <f t="shared" si="21"/>
        <v/>
      </c>
      <c r="Q83" s="4" t="str">
        <f t="shared" si="22"/>
        <v/>
      </c>
      <c r="R83" s="4" t="str">
        <f t="shared" si="15"/>
        <v/>
      </c>
      <c r="S83" s="4" t="str">
        <f t="shared" si="16"/>
        <v/>
      </c>
      <c r="T83" s="100" t="str">
        <f t="shared" si="17"/>
        <v/>
      </c>
      <c r="U83" s="17"/>
      <c r="V83" s="6"/>
    </row>
    <row r="84" spans="5:22" s="103" customFormat="1" x14ac:dyDescent="0.2">
      <c r="E84" s="11">
        <f>IF(ISNUMBER('raw data'!B186),'raw data'!B186,FALSE)</f>
        <v>80</v>
      </c>
      <c r="F84" s="13">
        <f>IF(ISNUMBER('raw data'!C186),'raw data'!C186,FALSE)</f>
        <v>10.067</v>
      </c>
      <c r="G84" s="12">
        <f>IF(ISNUMBER('raw data'!D186),'raw data'!D186,FALSE)</f>
        <v>359.77</v>
      </c>
      <c r="H84" s="14">
        <f t="shared" si="18"/>
        <v>4.3820266346738812</v>
      </c>
      <c r="I84" s="104">
        <f>IF(ISNUMBER(results!C$38),4*PI()*F84/((G84*0.001)^2*results!C$38),4*PI()*F84/((G84*0.001)^2*results!D$38))</f>
        <v>11.635384895816085</v>
      </c>
      <c r="J84" s="15">
        <f t="shared" si="19"/>
        <v>3.9999999999999938</v>
      </c>
      <c r="K84" s="5">
        <f t="shared" si="12"/>
        <v>58</v>
      </c>
      <c r="L84" s="1">
        <f t="shared" si="13"/>
        <v>3.9889840465642745</v>
      </c>
      <c r="M84" s="2">
        <f t="shared" si="14"/>
        <v>9.8433559542487821</v>
      </c>
      <c r="N84" s="3" t="b">
        <f t="shared" si="23"/>
        <v>0</v>
      </c>
      <c r="O84" s="3" t="str">
        <f t="shared" si="20"/>
        <v/>
      </c>
      <c r="P84" s="4" t="str">
        <f t="shared" si="21"/>
        <v/>
      </c>
      <c r="Q84" s="4" t="str">
        <f t="shared" si="22"/>
        <v/>
      </c>
      <c r="R84" s="4" t="str">
        <f t="shared" si="15"/>
        <v/>
      </c>
      <c r="S84" s="4" t="str">
        <f t="shared" si="16"/>
        <v/>
      </c>
      <c r="T84" s="100" t="str">
        <f t="shared" si="17"/>
        <v/>
      </c>
      <c r="U84" s="17"/>
      <c r="V84" s="6"/>
    </row>
    <row r="85" spans="5:22" s="103" customFormat="1" x14ac:dyDescent="0.2">
      <c r="E85" s="11">
        <f>IF(ISNUMBER('raw data'!B187),'raw data'!B187,FALSE)</f>
        <v>81</v>
      </c>
      <c r="F85" s="13">
        <f>IF(ISNUMBER('raw data'!C187),'raw data'!C187,FALSE)</f>
        <v>10.121</v>
      </c>
      <c r="G85" s="12">
        <f>IF(ISNUMBER('raw data'!D187),'raw data'!D187,FALSE)</f>
        <v>359.78</v>
      </c>
      <c r="H85" s="14">
        <f t="shared" si="18"/>
        <v>4.3944491546724391</v>
      </c>
      <c r="I85" s="104">
        <f>IF(ISNUMBER(results!C$38),4*PI()*F85/((G85*0.001)^2*results!C$38),4*PI()*F85/((G85*0.001)^2*results!D$38))</f>
        <v>11.697147541734408</v>
      </c>
      <c r="J85" s="15">
        <f t="shared" si="19"/>
        <v>4.0499999999999936</v>
      </c>
      <c r="K85" s="5">
        <f t="shared" si="12"/>
        <v>61</v>
      </c>
      <c r="L85" s="1">
        <f t="shared" si="13"/>
        <v>4.0430512678345503</v>
      </c>
      <c r="M85" s="2">
        <f t="shared" si="14"/>
        <v>10.081856878312047</v>
      </c>
      <c r="N85" s="3" t="b">
        <f t="shared" si="23"/>
        <v>0</v>
      </c>
      <c r="O85" s="3" t="str">
        <f t="shared" si="20"/>
        <v/>
      </c>
      <c r="P85" s="4" t="str">
        <f t="shared" si="21"/>
        <v/>
      </c>
      <c r="Q85" s="4" t="str">
        <f t="shared" si="22"/>
        <v/>
      </c>
      <c r="R85" s="4" t="str">
        <f t="shared" si="15"/>
        <v/>
      </c>
      <c r="S85" s="4" t="str">
        <f t="shared" si="16"/>
        <v/>
      </c>
      <c r="T85" s="100" t="str">
        <f t="shared" si="17"/>
        <v/>
      </c>
      <c r="U85" s="17"/>
      <c r="V85" s="6"/>
    </row>
    <row r="86" spans="5:22" s="103" customFormat="1" x14ac:dyDescent="0.2">
      <c r="E86" s="11">
        <f>IF(ISNUMBER('raw data'!B188),'raw data'!B188,FALSE)</f>
        <v>82</v>
      </c>
      <c r="F86" s="13">
        <f>IF(ISNUMBER('raw data'!C188),'raw data'!C188,FALSE)</f>
        <v>10.172000000000001</v>
      </c>
      <c r="G86" s="12">
        <f>IF(ISNUMBER('raw data'!D188),'raw data'!D188,FALSE)</f>
        <v>359.78</v>
      </c>
      <c r="H86" s="14">
        <f t="shared" si="18"/>
        <v>4.4067192472642533</v>
      </c>
      <c r="I86" s="104">
        <f>IF(ISNUMBER(results!C$38),4*PI()*F86/((G86*0.001)^2*results!C$38),4*PI()*F86/((G86*0.001)^2*results!D$38))</f>
        <v>11.756089792957454</v>
      </c>
      <c r="J86" s="15">
        <f t="shared" si="19"/>
        <v>4.0999999999999934</v>
      </c>
      <c r="K86" s="5">
        <f t="shared" si="12"/>
        <v>64</v>
      </c>
      <c r="L86" s="1">
        <f t="shared" si="13"/>
        <v>4.0943445622221004</v>
      </c>
      <c r="M86" s="2">
        <f t="shared" si="14"/>
        <v>10.321212810622013</v>
      </c>
      <c r="N86" s="3" t="b">
        <f t="shared" si="23"/>
        <v>0</v>
      </c>
      <c r="O86" s="3" t="str">
        <f t="shared" si="20"/>
        <v/>
      </c>
      <c r="P86" s="4" t="str">
        <f t="shared" si="21"/>
        <v/>
      </c>
      <c r="Q86" s="4" t="str">
        <f t="shared" si="22"/>
        <v/>
      </c>
      <c r="R86" s="4" t="str">
        <f t="shared" si="15"/>
        <v/>
      </c>
      <c r="S86" s="4" t="str">
        <f t="shared" si="16"/>
        <v/>
      </c>
      <c r="T86" s="100" t="str">
        <f t="shared" si="17"/>
        <v/>
      </c>
      <c r="U86" s="17"/>
      <c r="V86" s="6"/>
    </row>
    <row r="87" spans="5:22" s="103" customFormat="1" x14ac:dyDescent="0.2">
      <c r="E87" s="11">
        <f>IF(ISNUMBER('raw data'!B189),'raw data'!B189,FALSE)</f>
        <v>83</v>
      </c>
      <c r="F87" s="13">
        <f>IF(ISNUMBER('raw data'!C189),'raw data'!C189,FALSE)</f>
        <v>10.223000000000001</v>
      </c>
      <c r="G87" s="12">
        <f>IF(ISNUMBER('raw data'!D189),'raw data'!D189,FALSE)</f>
        <v>359.74</v>
      </c>
      <c r="H87" s="14">
        <f t="shared" si="18"/>
        <v>4.4188406077965983</v>
      </c>
      <c r="I87" s="104">
        <f>IF(ISNUMBER(results!C$38),4*PI()*F87/((G87*0.001)^2*results!C$38),4*PI()*F87/((G87*0.001)^2*results!D$38))</f>
        <v>11.817659650542709</v>
      </c>
      <c r="J87" s="15">
        <f t="shared" si="19"/>
        <v>4.1499999999999932</v>
      </c>
      <c r="K87" s="5">
        <f t="shared" si="12"/>
        <v>67</v>
      </c>
      <c r="L87" s="1">
        <f t="shared" si="13"/>
        <v>4.1431347263915326</v>
      </c>
      <c r="M87" s="2">
        <f t="shared" si="14"/>
        <v>10.528689219193307</v>
      </c>
      <c r="N87" s="3" t="b">
        <f t="shared" si="23"/>
        <v>0</v>
      </c>
      <c r="O87" s="3" t="str">
        <f t="shared" si="20"/>
        <v/>
      </c>
      <c r="P87" s="4" t="str">
        <f t="shared" si="21"/>
        <v/>
      </c>
      <c r="Q87" s="4" t="str">
        <f t="shared" si="22"/>
        <v/>
      </c>
      <c r="R87" s="4" t="str">
        <f t="shared" si="15"/>
        <v/>
      </c>
      <c r="S87" s="4" t="str">
        <f t="shared" si="16"/>
        <v/>
      </c>
      <c r="T87" s="100" t="str">
        <f t="shared" si="17"/>
        <v/>
      </c>
      <c r="U87" s="17"/>
      <c r="V87" s="6"/>
    </row>
    <row r="88" spans="5:22" s="103" customFormat="1" x14ac:dyDescent="0.2">
      <c r="E88" s="11">
        <f>IF(ISNUMBER('raw data'!B190),'raw data'!B190,FALSE)</f>
        <v>84</v>
      </c>
      <c r="F88" s="13">
        <f>IF(ISNUMBER('raw data'!C190),'raw data'!C190,FALSE)</f>
        <v>10.275</v>
      </c>
      <c r="G88" s="12">
        <f>IF(ISNUMBER('raw data'!D190),'raw data'!D190,FALSE)</f>
        <v>359.77</v>
      </c>
      <c r="H88" s="14">
        <f t="shared" si="18"/>
        <v>4.4308167988433134</v>
      </c>
      <c r="I88" s="104">
        <f>IF(ISNUMBER(results!C$38),4*PI()*F88/((G88*0.001)^2*results!C$38),4*PI()*F88/((G88*0.001)^2*results!D$38))</f>
        <v>11.875790186203465</v>
      </c>
      <c r="J88" s="15">
        <f t="shared" si="19"/>
        <v>4.1999999999999931</v>
      </c>
      <c r="K88" s="5">
        <f t="shared" si="12"/>
        <v>70</v>
      </c>
      <c r="L88" s="1">
        <f t="shared" si="13"/>
        <v>4.1896547420264252</v>
      </c>
      <c r="M88" s="2">
        <f t="shared" si="14"/>
        <v>10.748214245479787</v>
      </c>
      <c r="N88" s="3" t="b">
        <f t="shared" si="23"/>
        <v>0</v>
      </c>
      <c r="O88" s="3" t="str">
        <f t="shared" si="20"/>
        <v/>
      </c>
      <c r="P88" s="4" t="str">
        <f t="shared" si="21"/>
        <v/>
      </c>
      <c r="Q88" s="4" t="str">
        <f t="shared" si="22"/>
        <v/>
      </c>
      <c r="R88" s="4" t="str">
        <f t="shared" si="15"/>
        <v/>
      </c>
      <c r="S88" s="4" t="str">
        <f t="shared" si="16"/>
        <v/>
      </c>
      <c r="T88" s="100" t="str">
        <f t="shared" si="17"/>
        <v/>
      </c>
      <c r="U88" s="17"/>
      <c r="V88" s="6"/>
    </row>
    <row r="89" spans="5:22" s="103" customFormat="1" x14ac:dyDescent="0.2">
      <c r="E89" s="11">
        <f>IF(ISNUMBER('raw data'!B191),'raw data'!B191,FALSE)</f>
        <v>85</v>
      </c>
      <c r="F89" s="13">
        <f>IF(ISNUMBER('raw data'!C191),'raw data'!C191,FALSE)</f>
        <v>10.315</v>
      </c>
      <c r="G89" s="12">
        <f>IF(ISNUMBER('raw data'!D191),'raw data'!D191,FALSE)</f>
        <v>359.72</v>
      </c>
      <c r="H89" s="14">
        <f t="shared" si="18"/>
        <v>4.4426512564903167</v>
      </c>
      <c r="I89" s="104">
        <f>IF(ISNUMBER(results!C$38),4*PI()*F89/((G89*0.001)^2*results!C$38),4*PI()*F89/((G89*0.001)^2*results!D$38))</f>
        <v>11.925336453672488</v>
      </c>
      <c r="J89" s="15">
        <f t="shared" si="19"/>
        <v>4.2499999999999929</v>
      </c>
      <c r="K89" s="5">
        <f t="shared" si="12"/>
        <v>74</v>
      </c>
      <c r="L89" s="1">
        <f t="shared" si="13"/>
        <v>4.2484952420493594</v>
      </c>
      <c r="M89" s="2">
        <f t="shared" si="14"/>
        <v>11.019484953579834</v>
      </c>
      <c r="N89" s="3" t="b">
        <f t="shared" si="23"/>
        <v>0</v>
      </c>
      <c r="O89" s="3" t="str">
        <f t="shared" si="20"/>
        <v/>
      </c>
      <c r="P89" s="4" t="str">
        <f t="shared" si="21"/>
        <v/>
      </c>
      <c r="Q89" s="4" t="str">
        <f t="shared" si="22"/>
        <v/>
      </c>
      <c r="R89" s="4" t="str">
        <f t="shared" si="15"/>
        <v/>
      </c>
      <c r="S89" s="4" t="str">
        <f t="shared" si="16"/>
        <v/>
      </c>
      <c r="T89" s="100" t="str">
        <f t="shared" si="17"/>
        <v/>
      </c>
      <c r="U89" s="17"/>
      <c r="V89" s="6"/>
    </row>
    <row r="90" spans="5:22" s="103" customFormat="1" x14ac:dyDescent="0.2">
      <c r="E90" s="11">
        <f>IF(ISNUMBER('raw data'!B192),'raw data'!B192,FALSE)</f>
        <v>86</v>
      </c>
      <c r="F90" s="13">
        <f>IF(ISNUMBER('raw data'!C192),'raw data'!C192,FALSE)</f>
        <v>10.364000000000001</v>
      </c>
      <c r="G90" s="12">
        <f>IF(ISNUMBER('raw data'!D192),'raw data'!D192,FALSE)</f>
        <v>359.77</v>
      </c>
      <c r="H90" s="14">
        <f t="shared" si="18"/>
        <v>4.4543472962535073</v>
      </c>
      <c r="I90" s="104">
        <f>IF(ISNUMBER(results!C$38),4*PI()*F90/((G90*0.001)^2*results!C$38),4*PI()*F90/((G90*0.001)^2*results!D$38))</f>
        <v>11.978655911417295</v>
      </c>
      <c r="J90" s="15">
        <f t="shared" si="19"/>
        <v>4.2999999999999927</v>
      </c>
      <c r="K90" s="5">
        <f t="shared" si="12"/>
        <v>77</v>
      </c>
      <c r="L90" s="1">
        <f t="shared" si="13"/>
        <v>4.290459441148391</v>
      </c>
      <c r="M90" s="2">
        <f t="shared" si="14"/>
        <v>11.204806384459546</v>
      </c>
      <c r="N90" s="3" t="b">
        <f t="shared" si="23"/>
        <v>0</v>
      </c>
      <c r="O90" s="3" t="str">
        <f t="shared" si="20"/>
        <v/>
      </c>
      <c r="P90" s="4" t="str">
        <f t="shared" si="21"/>
        <v/>
      </c>
      <c r="Q90" s="4" t="str">
        <f t="shared" si="22"/>
        <v/>
      </c>
      <c r="R90" s="4" t="str">
        <f t="shared" si="15"/>
        <v/>
      </c>
      <c r="S90" s="4" t="str">
        <f t="shared" si="16"/>
        <v/>
      </c>
      <c r="T90" s="100" t="str">
        <f t="shared" si="17"/>
        <v/>
      </c>
      <c r="U90" s="17"/>
      <c r="V90" s="6"/>
    </row>
    <row r="91" spans="5:22" s="103" customFormat="1" x14ac:dyDescent="0.2">
      <c r="E91" s="11">
        <f>IF(ISNUMBER('raw data'!B193),'raw data'!B193,FALSE)</f>
        <v>87</v>
      </c>
      <c r="F91" s="13">
        <f>IF(ISNUMBER('raw data'!C193),'raw data'!C193,FALSE)</f>
        <v>10.413</v>
      </c>
      <c r="G91" s="12">
        <f>IF(ISNUMBER('raw data'!D193),'raw data'!D193,FALSE)</f>
        <v>359.74</v>
      </c>
      <c r="H91" s="14">
        <f t="shared" si="18"/>
        <v>4.4659081186545837</v>
      </c>
      <c r="I91" s="104">
        <f>IF(ISNUMBER(results!C$38),4*PI()*F91/((G91*0.001)^2*results!C$38),4*PI()*F91/((G91*0.001)^2*results!D$38))</f>
        <v>12.037297265098424</v>
      </c>
      <c r="J91" s="15">
        <f t="shared" si="19"/>
        <v>4.3499999999999925</v>
      </c>
      <c r="K91" s="5">
        <f t="shared" si="12"/>
        <v>81</v>
      </c>
      <c r="L91" s="1">
        <f t="shared" si="13"/>
        <v>4.3438054218536841</v>
      </c>
      <c r="M91" s="2">
        <f t="shared" si="14"/>
        <v>11.46496462616526</v>
      </c>
      <c r="N91" s="3" t="b">
        <f t="shared" si="23"/>
        <v>0</v>
      </c>
      <c r="O91" s="3" t="str">
        <f t="shared" si="20"/>
        <v/>
      </c>
      <c r="P91" s="4" t="str">
        <f t="shared" si="21"/>
        <v/>
      </c>
      <c r="Q91" s="4" t="str">
        <f t="shared" si="22"/>
        <v/>
      </c>
      <c r="R91" s="4" t="str">
        <f t="shared" si="15"/>
        <v/>
      </c>
      <c r="S91" s="4" t="str">
        <f t="shared" si="16"/>
        <v/>
      </c>
      <c r="T91" s="100" t="str">
        <f t="shared" si="17"/>
        <v/>
      </c>
      <c r="U91" s="17"/>
      <c r="V91" s="6"/>
    </row>
    <row r="92" spans="5:22" s="103" customFormat="1" x14ac:dyDescent="0.2">
      <c r="E92" s="11">
        <f>IF(ISNUMBER('raw data'!B194),'raw data'!B194,FALSE)</f>
        <v>88</v>
      </c>
      <c r="F92" s="13">
        <f>IF(ISNUMBER('raw data'!C194),'raw data'!C194,FALSE)</f>
        <v>10.462</v>
      </c>
      <c r="G92" s="12">
        <f>IF(ISNUMBER('raw data'!D194),'raw data'!D194,FALSE)</f>
        <v>359.73</v>
      </c>
      <c r="H92" s="14">
        <f t="shared" si="18"/>
        <v>4.4773368144782069</v>
      </c>
      <c r="I92" s="104">
        <f>IF(ISNUMBER(results!C$38),4*PI()*F92/((G92*0.001)^2*results!C$38),4*PI()*F92/((G92*0.001)^2*results!D$38))</f>
        <v>12.094613049134727</v>
      </c>
      <c r="J92" s="15">
        <f t="shared" si="19"/>
        <v>4.3999999999999924</v>
      </c>
      <c r="K92" s="5">
        <f t="shared" si="12"/>
        <v>85</v>
      </c>
      <c r="L92" s="1">
        <f t="shared" si="13"/>
        <v>4.3944491546724391</v>
      </c>
      <c r="M92" s="2">
        <f t="shared" si="14"/>
        <v>11.697147541734408</v>
      </c>
      <c r="N92" s="3" t="b">
        <f t="shared" si="23"/>
        <v>0</v>
      </c>
      <c r="O92" s="3" t="str">
        <f t="shared" si="20"/>
        <v/>
      </c>
      <c r="P92" s="4" t="str">
        <f t="shared" si="21"/>
        <v/>
      </c>
      <c r="Q92" s="4" t="str">
        <f t="shared" si="22"/>
        <v/>
      </c>
      <c r="R92" s="4" t="str">
        <f t="shared" si="15"/>
        <v/>
      </c>
      <c r="S92" s="4" t="str">
        <f t="shared" si="16"/>
        <v/>
      </c>
      <c r="T92" s="100" t="str">
        <f t="shared" si="17"/>
        <v/>
      </c>
      <c r="U92" s="17"/>
      <c r="V92" s="6"/>
    </row>
    <row r="93" spans="5:22" s="103" customFormat="1" x14ac:dyDescent="0.2">
      <c r="E93" s="11">
        <f>IF(ISNUMBER('raw data'!B195),'raw data'!B195,FALSE)</f>
        <v>89</v>
      </c>
      <c r="F93" s="13">
        <f>IF(ISNUMBER('raw data'!C195),'raw data'!C195,FALSE)</f>
        <v>10.509</v>
      </c>
      <c r="G93" s="12">
        <f>IF(ISNUMBER('raw data'!D195),'raw data'!D195,FALSE)</f>
        <v>359.78</v>
      </c>
      <c r="H93" s="14">
        <f t="shared" si="18"/>
        <v>4.4886363697321396</v>
      </c>
      <c r="I93" s="104">
        <f>IF(ISNUMBER(results!C$38),4*PI()*F93/((G93*0.001)^2*results!C$38),4*PI()*F93/((G93*0.001)^2*results!D$38))</f>
        <v>12.145570943196017</v>
      </c>
      <c r="J93" s="15">
        <f t="shared" si="19"/>
        <v>4.4499999999999922</v>
      </c>
      <c r="K93" s="5">
        <f t="shared" si="12"/>
        <v>89</v>
      </c>
      <c r="L93" s="1">
        <f t="shared" si="13"/>
        <v>4.4426512564903167</v>
      </c>
      <c r="M93" s="2">
        <f t="shared" si="14"/>
        <v>11.925336453672488</v>
      </c>
      <c r="N93" s="3" t="b">
        <f t="shared" si="23"/>
        <v>0</v>
      </c>
      <c r="O93" s="3" t="str">
        <f t="shared" si="20"/>
        <v/>
      </c>
      <c r="P93" s="4" t="str">
        <f t="shared" si="21"/>
        <v/>
      </c>
      <c r="Q93" s="4" t="str">
        <f t="shared" si="22"/>
        <v/>
      </c>
      <c r="R93" s="4" t="str">
        <f t="shared" si="15"/>
        <v/>
      </c>
      <c r="S93" s="4" t="str">
        <f t="shared" si="16"/>
        <v/>
      </c>
      <c r="T93" s="100" t="str">
        <f t="shared" si="17"/>
        <v/>
      </c>
      <c r="U93" s="17"/>
      <c r="V93" s="6"/>
    </row>
    <row r="94" spans="5:22" s="103" customFormat="1" x14ac:dyDescent="0.2">
      <c r="E94" s="11">
        <f>IF(ISNUMBER('raw data'!B196),'raw data'!B196,FALSE)</f>
        <v>90</v>
      </c>
      <c r="F94" s="13">
        <f>IF(ISNUMBER('raw data'!C196),'raw data'!C196,FALSE)</f>
        <v>10.557</v>
      </c>
      <c r="G94" s="12">
        <f>IF(ISNUMBER('raw data'!D196),'raw data'!D196,FALSE)</f>
        <v>359.75</v>
      </c>
      <c r="H94" s="14">
        <f t="shared" si="18"/>
        <v>4.499809670330265</v>
      </c>
      <c r="I94" s="104">
        <f>IF(ISNUMBER(results!C$38),4*PI()*F94/((G94*0.001)^2*results!C$38),4*PI()*F94/((G94*0.001)^2*results!D$38))</f>
        <v>12.203081008824579</v>
      </c>
      <c r="J94" s="15">
        <f t="shared" si="19"/>
        <v>4.499999999999992</v>
      </c>
      <c r="K94" s="5">
        <f t="shared" si="12"/>
        <v>94</v>
      </c>
      <c r="L94" s="1">
        <f t="shared" si="13"/>
        <v>4.499809670330265</v>
      </c>
      <c r="M94" s="2">
        <f t="shared" si="14"/>
        <v>12.203081008824579</v>
      </c>
      <c r="N94" s="3" t="b">
        <f t="shared" si="23"/>
        <v>0</v>
      </c>
      <c r="O94" s="3" t="str">
        <f t="shared" si="20"/>
        <v/>
      </c>
      <c r="P94" s="4" t="str">
        <f t="shared" si="21"/>
        <v/>
      </c>
      <c r="Q94" s="4" t="str">
        <f t="shared" si="22"/>
        <v/>
      </c>
      <c r="R94" s="4" t="str">
        <f t="shared" si="15"/>
        <v/>
      </c>
      <c r="S94" s="4" t="str">
        <f t="shared" si="16"/>
        <v/>
      </c>
      <c r="T94" s="100" t="str">
        <f t="shared" si="17"/>
        <v/>
      </c>
      <c r="U94" s="17"/>
      <c r="V94" s="6"/>
    </row>
    <row r="95" spans="5:22" s="103" customFormat="1" x14ac:dyDescent="0.2">
      <c r="E95" s="11">
        <f>IF(ISNUMBER('raw data'!B197),'raw data'!B197,FALSE)</f>
        <v>91</v>
      </c>
      <c r="F95" s="13">
        <f>IF(ISNUMBER('raw data'!C197),'raw data'!C197,FALSE)</f>
        <v>10.595000000000001</v>
      </c>
      <c r="G95" s="12">
        <f>IF(ISNUMBER('raw data'!D197),'raw data'!D197,FALSE)</f>
        <v>359.75</v>
      </c>
      <c r="H95" s="14">
        <f t="shared" si="18"/>
        <v>4.5108595065168497</v>
      </c>
      <c r="I95" s="104">
        <f>IF(ISNUMBER(results!C$38),4*PI()*F95/((G95*0.001)^2*results!C$38),4*PI()*F95/((G95*0.001)^2*results!D$38))</f>
        <v>12.247006089655814</v>
      </c>
      <c r="J95" s="15">
        <f t="shared" si="19"/>
        <v>4.5499999999999918</v>
      </c>
      <c r="K95" s="5">
        <f t="shared" si="12"/>
        <v>98</v>
      </c>
      <c r="L95" s="1">
        <f t="shared" si="13"/>
        <v>4.5432947822700038</v>
      </c>
      <c r="M95" s="2">
        <f t="shared" si="14"/>
        <v>12.404677928017499</v>
      </c>
      <c r="N95" s="3" t="b">
        <f t="shared" si="23"/>
        <v>0</v>
      </c>
      <c r="O95" s="3" t="str">
        <f t="shared" si="20"/>
        <v/>
      </c>
      <c r="P95" s="4" t="str">
        <f t="shared" si="21"/>
        <v/>
      </c>
      <c r="Q95" s="4" t="str">
        <f t="shared" si="22"/>
        <v/>
      </c>
      <c r="R95" s="4" t="str">
        <f t="shared" si="15"/>
        <v/>
      </c>
      <c r="S95" s="4" t="str">
        <f t="shared" si="16"/>
        <v/>
      </c>
      <c r="T95" s="100" t="str">
        <f t="shared" si="17"/>
        <v/>
      </c>
      <c r="U95" s="17"/>
      <c r="V95" s="6"/>
    </row>
    <row r="96" spans="5:22" s="103" customFormat="1" x14ac:dyDescent="0.2">
      <c r="E96" s="11">
        <f>IF(ISNUMBER('raw data'!B198),'raw data'!B198,FALSE)</f>
        <v>92</v>
      </c>
      <c r="F96" s="13">
        <f>IF(ISNUMBER('raw data'!C198),'raw data'!C198,FALSE)</f>
        <v>10.641999999999999</v>
      </c>
      <c r="G96" s="12">
        <f>IF(ISNUMBER('raw data'!D198),'raw data'!D198,FALSE)</f>
        <v>359.73</v>
      </c>
      <c r="H96" s="14">
        <f t="shared" si="18"/>
        <v>4.5217885770490405</v>
      </c>
      <c r="I96" s="104">
        <f>IF(ISNUMBER(results!C$38),4*PI()*F96/((G96*0.001)^2*results!C$38),4*PI()*F96/((G96*0.001)^2*results!D$38))</f>
        <v>12.302702357951803</v>
      </c>
      <c r="J96" s="15">
        <f t="shared" si="19"/>
        <v>4.5999999999999917</v>
      </c>
      <c r="K96" s="5">
        <f t="shared" si="12"/>
        <v>103</v>
      </c>
      <c r="L96" s="1">
        <f t="shared" si="13"/>
        <v>4.5951198501345898</v>
      </c>
      <c r="M96" s="2">
        <f t="shared" si="14"/>
        <v>12.654142079509532</v>
      </c>
      <c r="N96" s="3" t="b">
        <f t="shared" si="23"/>
        <v>0</v>
      </c>
      <c r="O96" s="3" t="str">
        <f t="shared" si="20"/>
        <v/>
      </c>
      <c r="P96" s="4" t="str">
        <f t="shared" si="21"/>
        <v/>
      </c>
      <c r="Q96" s="4" t="str">
        <f t="shared" si="22"/>
        <v/>
      </c>
      <c r="R96" s="4" t="str">
        <f t="shared" si="15"/>
        <v/>
      </c>
      <c r="S96" s="4" t="str">
        <f t="shared" si="16"/>
        <v/>
      </c>
      <c r="T96" s="100" t="str">
        <f t="shared" si="17"/>
        <v/>
      </c>
      <c r="U96" s="17"/>
      <c r="V96" s="6"/>
    </row>
    <row r="97" spans="5:22" s="103" customFormat="1" x14ac:dyDescent="0.2">
      <c r="E97" s="11">
        <f>IF(ISNUMBER('raw data'!B199),'raw data'!B199,FALSE)</f>
        <v>93</v>
      </c>
      <c r="F97" s="13">
        <f>IF(ISNUMBER('raw data'!C199),'raw data'!C199,FALSE)</f>
        <v>10.686999999999999</v>
      </c>
      <c r="G97" s="12">
        <f>IF(ISNUMBER('raw data'!D199),'raw data'!D199,FALSE)</f>
        <v>359.75</v>
      </c>
      <c r="H97" s="14">
        <f t="shared" si="18"/>
        <v>4.5325994931532563</v>
      </c>
      <c r="I97" s="104">
        <f>IF(ISNUMBER(results!C$38),4*PI()*F97/((G97*0.001)^2*results!C$38),4*PI()*F97/((G97*0.001)^2*results!D$38))</f>
        <v>12.353351022194589</v>
      </c>
      <c r="J97" s="15">
        <f t="shared" si="19"/>
        <v>4.6499999999999915</v>
      </c>
      <c r="K97" s="5">
        <f t="shared" si="12"/>
        <v>108</v>
      </c>
      <c r="L97" s="1">
        <f t="shared" si="13"/>
        <v>4.6443908991413725</v>
      </c>
      <c r="M97" s="2">
        <f t="shared" si="14"/>
        <v>12.89069330668427</v>
      </c>
      <c r="N97" s="3" t="b">
        <f t="shared" si="23"/>
        <v>0</v>
      </c>
      <c r="O97" s="3" t="str">
        <f t="shared" si="20"/>
        <v/>
      </c>
      <c r="P97" s="4" t="str">
        <f t="shared" si="21"/>
        <v/>
      </c>
      <c r="Q97" s="4" t="str">
        <f t="shared" si="22"/>
        <v/>
      </c>
      <c r="R97" s="4" t="str">
        <f t="shared" si="15"/>
        <v/>
      </c>
      <c r="S97" s="4" t="str">
        <f t="shared" si="16"/>
        <v/>
      </c>
      <c r="T97" s="100" t="str">
        <f t="shared" si="17"/>
        <v/>
      </c>
      <c r="U97" s="17"/>
      <c r="V97" s="6"/>
    </row>
    <row r="98" spans="5:22" s="103" customFormat="1" x14ac:dyDescent="0.2">
      <c r="E98" s="11">
        <f>IF(ISNUMBER('raw data'!B200),'raw data'!B200,FALSE)</f>
        <v>94</v>
      </c>
      <c r="F98" s="13">
        <f>IF(ISNUMBER('raw data'!C200),'raw data'!C200,FALSE)</f>
        <v>10.731999999999999</v>
      </c>
      <c r="G98" s="12">
        <f>IF(ISNUMBER('raw data'!D200),'raw data'!D200,FALSE)</f>
        <v>359.76</v>
      </c>
      <c r="H98" s="14">
        <f t="shared" si="18"/>
        <v>4.5432947822700038</v>
      </c>
      <c r="I98" s="104">
        <f>IF(ISNUMBER(results!C$38),4*PI()*F98/((G98*0.001)^2*results!C$38),4*PI()*F98/((G98*0.001)^2*results!D$38))</f>
        <v>12.404677928017499</v>
      </c>
      <c r="J98" s="15">
        <f t="shared" si="19"/>
        <v>4.6999999999999913</v>
      </c>
      <c r="K98" s="5">
        <f t="shared" si="12"/>
        <v>113</v>
      </c>
      <c r="L98" s="1">
        <f t="shared" si="13"/>
        <v>4.6913478822291435</v>
      </c>
      <c r="M98" s="2">
        <f t="shared" si="14"/>
        <v>13.112792551303023</v>
      </c>
      <c r="N98" s="3" t="b">
        <f t="shared" si="23"/>
        <v>0</v>
      </c>
      <c r="O98" s="3" t="str">
        <f t="shared" si="20"/>
        <v/>
      </c>
      <c r="P98" s="4" t="str">
        <f t="shared" si="21"/>
        <v/>
      </c>
      <c r="Q98" s="4" t="str">
        <f t="shared" si="22"/>
        <v/>
      </c>
      <c r="R98" s="4" t="str">
        <f t="shared" si="15"/>
        <v/>
      </c>
      <c r="S98" s="4" t="str">
        <f t="shared" si="16"/>
        <v/>
      </c>
      <c r="T98" s="100" t="str">
        <f t="shared" si="17"/>
        <v/>
      </c>
      <c r="U98" s="17"/>
      <c r="V98" s="6"/>
    </row>
    <row r="99" spans="5:22" s="103" customFormat="1" x14ac:dyDescent="0.2">
      <c r="E99" s="11">
        <f>IF(ISNUMBER('raw data'!B201),'raw data'!B201,FALSE)</f>
        <v>95</v>
      </c>
      <c r="F99" s="13">
        <f>IF(ISNUMBER('raw data'!C201),'raw data'!C201,FALSE)</f>
        <v>10.779</v>
      </c>
      <c r="G99" s="12">
        <f>IF(ISNUMBER('raw data'!D201),'raw data'!D201,FALSE)</f>
        <v>359.75</v>
      </c>
      <c r="H99" s="14">
        <f t="shared" si="18"/>
        <v>4.5538768916005408</v>
      </c>
      <c r="I99" s="104">
        <f>IF(ISNUMBER(results!C$38),4*PI()*F99/((G99*0.001)^2*results!C$38),4*PI()*F99/((G99*0.001)^2*results!D$38))</f>
        <v>12.459695954733366</v>
      </c>
      <c r="J99" s="15">
        <f t="shared" si="19"/>
        <v>4.7499999999999911</v>
      </c>
      <c r="K99" s="5">
        <f t="shared" si="12"/>
        <v>119</v>
      </c>
      <c r="L99" s="1">
        <f t="shared" si="13"/>
        <v>4.7449321283632502</v>
      </c>
      <c r="M99" s="2">
        <f t="shared" si="14"/>
        <v>13.372131843946557</v>
      </c>
      <c r="N99" s="3" t="b">
        <f t="shared" si="23"/>
        <v>0</v>
      </c>
      <c r="O99" s="3" t="str">
        <f t="shared" si="20"/>
        <v/>
      </c>
      <c r="P99" s="4" t="str">
        <f t="shared" si="21"/>
        <v/>
      </c>
      <c r="Q99" s="4" t="str">
        <f t="shared" si="22"/>
        <v/>
      </c>
      <c r="R99" s="4" t="str">
        <f t="shared" si="15"/>
        <v/>
      </c>
      <c r="S99" s="4" t="str">
        <f t="shared" si="16"/>
        <v/>
      </c>
      <c r="T99" s="100" t="str">
        <f t="shared" si="17"/>
        <v/>
      </c>
      <c r="U99" s="17"/>
      <c r="V99" s="6"/>
    </row>
    <row r="100" spans="5:22" s="103" customFormat="1" x14ac:dyDescent="0.2">
      <c r="E100" s="11">
        <f>IF(ISNUMBER('raw data'!B202),'raw data'!B202,FALSE)</f>
        <v>96</v>
      </c>
      <c r="F100" s="13">
        <f>IF(ISNUMBER('raw data'!C202),'raw data'!C202,FALSE)</f>
        <v>10.823</v>
      </c>
      <c r="G100" s="12">
        <f>IF(ISNUMBER('raw data'!D202),'raw data'!D202,FALSE)</f>
        <v>359.76</v>
      </c>
      <c r="H100" s="14">
        <f t="shared" si="18"/>
        <v>4.5643481914678361</v>
      </c>
      <c r="I100" s="104">
        <f>IF(ISNUMBER(results!C$38),4*PI()*F100/((G100*0.001)^2*results!C$38),4*PI()*F100/((G100*0.001)^2*results!D$38))</f>
        <v>12.509861089725437</v>
      </c>
      <c r="J100" s="15">
        <f t="shared" si="19"/>
        <v>4.7999999999999909</v>
      </c>
      <c r="K100" s="5">
        <f t="shared" si="12"/>
        <v>125</v>
      </c>
      <c r="L100" s="1">
        <f t="shared" si="13"/>
        <v>4.7957905455967413</v>
      </c>
      <c r="M100" s="2">
        <f t="shared" si="14"/>
        <v>13.615660032523767</v>
      </c>
      <c r="N100" s="3" t="b">
        <f t="shared" si="23"/>
        <v>0</v>
      </c>
      <c r="O100" s="3" t="str">
        <f t="shared" si="20"/>
        <v/>
      </c>
      <c r="P100" s="4" t="str">
        <f t="shared" si="21"/>
        <v/>
      </c>
      <c r="Q100" s="4" t="str">
        <f t="shared" si="22"/>
        <v/>
      </c>
      <c r="R100" s="4" t="str">
        <f t="shared" si="15"/>
        <v/>
      </c>
      <c r="S100" s="4" t="str">
        <f t="shared" si="16"/>
        <v/>
      </c>
      <c r="T100" s="100" t="str">
        <f t="shared" si="17"/>
        <v/>
      </c>
      <c r="U100" s="17"/>
      <c r="V100" s="6"/>
    </row>
    <row r="101" spans="5:22" s="103" customFormat="1" x14ac:dyDescent="0.2">
      <c r="E101" s="11">
        <f>IF(ISNUMBER('raw data'!B203),'raw data'!B203,FALSE)</f>
        <v>97</v>
      </c>
      <c r="F101" s="13">
        <f>IF(ISNUMBER('raw data'!C203),'raw data'!C203,FALSE)</f>
        <v>10.859</v>
      </c>
      <c r="G101" s="12">
        <f>IF(ISNUMBER('raw data'!D203),'raw data'!D203,FALSE)</f>
        <v>359.74</v>
      </c>
      <c r="H101" s="14">
        <f t="shared" si="18"/>
        <v>4.5747109785033828</v>
      </c>
      <c r="I101" s="104">
        <f>IF(ISNUMBER(results!C$38),4*PI()*F101/((G101*0.001)^2*results!C$38),4*PI()*F101/((G101*0.001)^2*results!D$38))</f>
        <v>12.55286766558185</v>
      </c>
      <c r="J101" s="15">
        <f t="shared" si="19"/>
        <v>4.8499999999999908</v>
      </c>
      <c r="K101" s="5">
        <f t="shared" si="12"/>
        <v>131</v>
      </c>
      <c r="L101" s="1">
        <f t="shared" si="13"/>
        <v>4.8441870864585912</v>
      </c>
      <c r="M101" s="2">
        <f t="shared" si="14"/>
        <v>13.854125013531284</v>
      </c>
      <c r="N101" s="3" t="b">
        <f t="shared" si="23"/>
        <v>0</v>
      </c>
      <c r="O101" s="3" t="str">
        <f t="shared" si="20"/>
        <v/>
      </c>
      <c r="P101" s="4" t="str">
        <f t="shared" si="21"/>
        <v/>
      </c>
      <c r="Q101" s="4" t="str">
        <f t="shared" si="22"/>
        <v/>
      </c>
      <c r="R101" s="4" t="str">
        <f t="shared" si="15"/>
        <v/>
      </c>
      <c r="S101" s="4" t="str">
        <f t="shared" si="16"/>
        <v/>
      </c>
      <c r="T101" s="100" t="str">
        <f t="shared" si="17"/>
        <v/>
      </c>
      <c r="U101" s="17"/>
      <c r="V101" s="6"/>
    </row>
    <row r="102" spans="5:22" s="103" customFormat="1" x14ac:dyDescent="0.2">
      <c r="E102" s="11">
        <f>IF(ISNUMBER('raw data'!B204),'raw data'!B204,FALSE)</f>
        <v>98</v>
      </c>
      <c r="F102" s="13">
        <f>IF(ISNUMBER('raw data'!C204),'raw data'!C204,FALSE)</f>
        <v>10.901999999999999</v>
      </c>
      <c r="G102" s="12">
        <f>IF(ISNUMBER('raw data'!D204),'raw data'!D204,FALSE)</f>
        <v>359.77</v>
      </c>
      <c r="H102" s="14">
        <f t="shared" si="18"/>
        <v>4.5849674786705723</v>
      </c>
      <c r="I102" s="104">
        <f>IF(ISNUMBER(results!C$38),4*PI()*F102/((G102*0.001)^2*results!C$38),4*PI()*F102/((G102*0.001)^2*results!D$38))</f>
        <v>12.600473441361572</v>
      </c>
      <c r="J102" s="15">
        <f t="shared" si="19"/>
        <v>4.8999999999999906</v>
      </c>
      <c r="K102" s="5">
        <f t="shared" si="12"/>
        <v>138</v>
      </c>
      <c r="L102" s="1">
        <f t="shared" si="13"/>
        <v>4.8978397999509111</v>
      </c>
      <c r="M102" s="2">
        <f t="shared" si="14"/>
        <v>14.11728979452255</v>
      </c>
      <c r="N102" s="3" t="b">
        <f t="shared" si="23"/>
        <v>0</v>
      </c>
      <c r="O102" s="3" t="str">
        <f t="shared" si="20"/>
        <v/>
      </c>
      <c r="P102" s="4" t="str">
        <f t="shared" si="21"/>
        <v/>
      </c>
      <c r="Q102" s="4" t="str">
        <f t="shared" si="22"/>
        <v/>
      </c>
      <c r="R102" s="4" t="str">
        <f t="shared" si="15"/>
        <v/>
      </c>
      <c r="S102" s="4" t="str">
        <f t="shared" si="16"/>
        <v/>
      </c>
      <c r="T102" s="100" t="str">
        <f t="shared" si="17"/>
        <v/>
      </c>
      <c r="U102" s="17"/>
      <c r="V102" s="6"/>
    </row>
    <row r="103" spans="5:22" s="103" customFormat="1" x14ac:dyDescent="0.2">
      <c r="E103" s="11">
        <f>IF(ISNUMBER('raw data'!B205),'raw data'!B205,FALSE)</f>
        <v>99</v>
      </c>
      <c r="F103" s="13">
        <f>IF(ISNUMBER('raw data'!C205),'raw data'!C205,FALSE)</f>
        <v>10.946</v>
      </c>
      <c r="G103" s="12">
        <f>IF(ISNUMBER('raw data'!D205),'raw data'!D205,FALSE)</f>
        <v>359.73</v>
      </c>
      <c r="H103" s="14">
        <f t="shared" si="18"/>
        <v>4.5951198501345898</v>
      </c>
      <c r="I103" s="104">
        <f>IF(ISNUMBER(results!C$38),4*PI()*F103/((G103*0.001)^2*results!C$38),4*PI()*F103/((G103*0.001)^2*results!D$38))</f>
        <v>12.654142079509532</v>
      </c>
      <c r="J103" s="15">
        <f t="shared" si="19"/>
        <v>4.9499999999999904</v>
      </c>
      <c r="K103" s="5">
        <f t="shared" si="12"/>
        <v>145</v>
      </c>
      <c r="L103" s="1">
        <f t="shared" si="13"/>
        <v>4.9487598903781684</v>
      </c>
      <c r="M103" s="2">
        <f t="shared" si="14"/>
        <v>14.366969201352724</v>
      </c>
      <c r="N103" s="3" t="b">
        <f t="shared" si="23"/>
        <v>0</v>
      </c>
      <c r="O103" s="3" t="str">
        <f t="shared" si="20"/>
        <v/>
      </c>
      <c r="P103" s="4" t="str">
        <f t="shared" si="21"/>
        <v/>
      </c>
      <c r="Q103" s="4" t="str">
        <f t="shared" si="22"/>
        <v/>
      </c>
      <c r="R103" s="4" t="str">
        <f t="shared" si="15"/>
        <v/>
      </c>
      <c r="S103" s="4" t="str">
        <f t="shared" si="16"/>
        <v/>
      </c>
      <c r="T103" s="100" t="str">
        <f t="shared" si="17"/>
        <v/>
      </c>
      <c r="U103" s="17"/>
      <c r="V103" s="6"/>
    </row>
    <row r="104" spans="5:22" s="103" customFormat="1" x14ac:dyDescent="0.2">
      <c r="E104" s="11">
        <f>IF(ISNUMBER('raw data'!B206),'raw data'!B206,FALSE)</f>
        <v>100</v>
      </c>
      <c r="F104" s="13">
        <f>IF(ISNUMBER('raw data'!C206),'raw data'!C206,FALSE)</f>
        <v>10.988</v>
      </c>
      <c r="G104" s="12">
        <f>IF(ISNUMBER('raw data'!D206),'raw data'!D206,FALSE)</f>
        <v>359.72</v>
      </c>
      <c r="H104" s="14">
        <f t="shared" si="18"/>
        <v>4.6051701859880918</v>
      </c>
      <c r="I104" s="104">
        <f>IF(ISNUMBER(results!C$38),4*PI()*F104/((G104*0.001)^2*results!C$38),4*PI()*F104/((G104*0.001)^2*results!D$38))</f>
        <v>12.703402516040066</v>
      </c>
      <c r="J104" s="15">
        <f t="shared" si="19"/>
        <v>4.9999999999999902</v>
      </c>
      <c r="K104" s="5">
        <f t="shared" si="12"/>
        <v>152</v>
      </c>
      <c r="L104" s="1">
        <f t="shared" si="13"/>
        <v>4.9972122737641147</v>
      </c>
      <c r="M104" s="2">
        <f t="shared" si="14"/>
        <v>14.600686420958835</v>
      </c>
      <c r="N104" s="3" t="b">
        <f t="shared" si="23"/>
        <v>0</v>
      </c>
      <c r="O104" s="3" t="str">
        <f t="shared" si="20"/>
        <v/>
      </c>
      <c r="P104" s="4" t="str">
        <f t="shared" si="21"/>
        <v/>
      </c>
      <c r="Q104" s="4" t="str">
        <f t="shared" si="22"/>
        <v/>
      </c>
      <c r="R104" s="4" t="str">
        <f t="shared" si="15"/>
        <v/>
      </c>
      <c r="S104" s="4" t="str">
        <f t="shared" si="16"/>
        <v/>
      </c>
      <c r="T104" s="100" t="str">
        <f t="shared" si="17"/>
        <v/>
      </c>
      <c r="U104" s="17"/>
      <c r="V104" s="6"/>
    </row>
    <row r="105" spans="5:22" s="103" customFormat="1" x14ac:dyDescent="0.2">
      <c r="E105" s="11">
        <f>IF(ISNUMBER('raw data'!B207),'raw data'!B207,FALSE)</f>
        <v>101</v>
      </c>
      <c r="F105" s="13">
        <f>IF(ISNUMBER('raw data'!C207),'raw data'!C207,FALSE)</f>
        <v>11.032999999999999</v>
      </c>
      <c r="G105" s="12">
        <f>IF(ISNUMBER('raw data'!D207),'raw data'!D207,FALSE)</f>
        <v>359.78</v>
      </c>
      <c r="H105" s="14">
        <f t="shared" si="18"/>
        <v>4.6151205168412597</v>
      </c>
      <c r="I105" s="104">
        <f>IF(ISNUMBER(results!C$38),4*PI()*F105/((G105*0.001)^2*results!C$38),4*PI()*F105/((G105*0.001)^2*results!D$38))</f>
        <v>12.751173681252416</v>
      </c>
      <c r="J105" s="15">
        <f t="shared" si="19"/>
        <v>5.0499999999999901</v>
      </c>
      <c r="K105" s="5">
        <f t="shared" si="12"/>
        <v>160</v>
      </c>
      <c r="L105" s="1">
        <f t="shared" si="13"/>
        <v>5.0498560072495371</v>
      </c>
      <c r="M105" s="2">
        <f t="shared" si="14"/>
        <v>14.861040869150028</v>
      </c>
      <c r="N105" s="3" t="b">
        <f t="shared" si="23"/>
        <v>0</v>
      </c>
      <c r="O105" s="3" t="str">
        <f t="shared" si="20"/>
        <v/>
      </c>
      <c r="P105" s="4" t="str">
        <f t="shared" si="21"/>
        <v/>
      </c>
      <c r="Q105" s="4" t="str">
        <f t="shared" si="22"/>
        <v/>
      </c>
      <c r="R105" s="4" t="str">
        <f t="shared" si="15"/>
        <v/>
      </c>
      <c r="S105" s="4" t="str">
        <f t="shared" si="16"/>
        <v/>
      </c>
      <c r="T105" s="100" t="str">
        <f t="shared" si="17"/>
        <v/>
      </c>
      <c r="U105" s="17"/>
      <c r="V105" s="6"/>
    </row>
    <row r="106" spans="5:22" s="103" customFormat="1" x14ac:dyDescent="0.2">
      <c r="E106" s="11">
        <f>IF(ISNUMBER('raw data'!B208),'raw data'!B208,FALSE)</f>
        <v>102</v>
      </c>
      <c r="F106" s="13">
        <f>IF(ISNUMBER('raw data'!C208),'raw data'!C208,FALSE)</f>
        <v>11.074999999999999</v>
      </c>
      <c r="G106" s="12">
        <f>IF(ISNUMBER('raw data'!D208),'raw data'!D208,FALSE)</f>
        <v>359.72</v>
      </c>
      <c r="H106" s="14">
        <f t="shared" si="18"/>
        <v>4.6249728132842707</v>
      </c>
      <c r="I106" s="104">
        <f>IF(ISNUMBER(results!C$38),4*PI()*F106/((G106*0.001)^2*results!C$38),4*PI()*F106/((G106*0.001)^2*results!D$38))</f>
        <v>12.803984607311952</v>
      </c>
      <c r="J106" s="15">
        <f t="shared" si="19"/>
        <v>5.0999999999999899</v>
      </c>
      <c r="K106" s="5">
        <f t="shared" si="12"/>
        <v>168</v>
      </c>
      <c r="L106" s="1">
        <f t="shared" si="13"/>
        <v>5.0998664278241987</v>
      </c>
      <c r="M106" s="2">
        <f t="shared" si="14"/>
        <v>15.104764364827867</v>
      </c>
      <c r="N106" s="3" t="b">
        <f t="shared" si="23"/>
        <v>0</v>
      </c>
      <c r="O106" s="3" t="str">
        <f t="shared" si="20"/>
        <v/>
      </c>
      <c r="P106" s="4" t="str">
        <f t="shared" si="21"/>
        <v/>
      </c>
      <c r="Q106" s="4" t="str">
        <f t="shared" si="22"/>
        <v/>
      </c>
      <c r="R106" s="4" t="str">
        <f t="shared" si="15"/>
        <v/>
      </c>
      <c r="S106" s="4" t="str">
        <f t="shared" si="16"/>
        <v/>
      </c>
      <c r="T106" s="100" t="str">
        <f t="shared" si="17"/>
        <v/>
      </c>
      <c r="U106" s="17"/>
      <c r="V106" s="6"/>
    </row>
    <row r="107" spans="5:22" s="103" customFormat="1" x14ac:dyDescent="0.2">
      <c r="E107" s="11">
        <f>IF(ISNUMBER('raw data'!B209),'raw data'!B209,FALSE)</f>
        <v>103</v>
      </c>
      <c r="F107" s="13">
        <f>IF(ISNUMBER('raw data'!C209),'raw data'!C209,FALSE)</f>
        <v>11.108000000000001</v>
      </c>
      <c r="G107" s="12">
        <f>IF(ISNUMBER('raw data'!D209),'raw data'!D209,FALSE)</f>
        <v>359.82</v>
      </c>
      <c r="H107" s="14">
        <f t="shared" si="18"/>
        <v>4.6347289882296359</v>
      </c>
      <c r="I107" s="104">
        <f>IF(ISNUMBER(results!C$38),4*PI()*F107/((G107*0.001)^2*results!C$38),4*PI()*F107/((G107*0.001)^2*results!D$38))</f>
        <v>12.834999337646687</v>
      </c>
      <c r="J107" s="15">
        <f t="shared" si="19"/>
        <v>5.1499999999999897</v>
      </c>
      <c r="K107" s="5">
        <f t="shared" si="12"/>
        <v>176</v>
      </c>
      <c r="L107" s="1">
        <f t="shared" si="13"/>
        <v>5.1474944768134527</v>
      </c>
      <c r="M107" s="2">
        <f t="shared" si="14"/>
        <v>15.34141244189825</v>
      </c>
      <c r="N107" s="3" t="b">
        <f t="shared" si="23"/>
        <v>0</v>
      </c>
      <c r="O107" s="3" t="str">
        <f t="shared" si="20"/>
        <v/>
      </c>
      <c r="P107" s="4" t="str">
        <f t="shared" si="21"/>
        <v/>
      </c>
      <c r="Q107" s="4" t="str">
        <f t="shared" si="22"/>
        <v/>
      </c>
      <c r="R107" s="4" t="str">
        <f t="shared" si="15"/>
        <v/>
      </c>
      <c r="S107" s="4" t="str">
        <f t="shared" si="16"/>
        <v/>
      </c>
      <c r="T107" s="100" t="str">
        <f t="shared" si="17"/>
        <v/>
      </c>
      <c r="U107" s="17"/>
      <c r="V107" s="6"/>
    </row>
    <row r="108" spans="5:22" s="103" customFormat="1" x14ac:dyDescent="0.2">
      <c r="E108" s="11">
        <f>IF(ISNUMBER('raw data'!B210),'raw data'!B210,FALSE)</f>
        <v>104</v>
      </c>
      <c r="F108" s="13">
        <f>IF(ISNUMBER('raw data'!C210),'raw data'!C210,FALSE)</f>
        <v>11.15</v>
      </c>
      <c r="G108" s="12">
        <f>IF(ISNUMBER('raw data'!D210),'raw data'!D210,FALSE)</f>
        <v>359.72</v>
      </c>
      <c r="H108" s="14">
        <f t="shared" si="18"/>
        <v>4.6443908991413725</v>
      </c>
      <c r="I108" s="104">
        <f>IF(ISNUMBER(results!C$38),4*PI()*F108/((G108*0.001)^2*results!C$38),4*PI()*F108/((G108*0.001)^2*results!D$38))</f>
        <v>12.89069330668427</v>
      </c>
      <c r="J108" s="15">
        <f t="shared" si="19"/>
        <v>5.1999999999999895</v>
      </c>
      <c r="K108" s="5">
        <f t="shared" si="12"/>
        <v>185</v>
      </c>
      <c r="L108" s="1">
        <f t="shared" si="13"/>
        <v>5.1984970312658261</v>
      </c>
      <c r="M108" s="2">
        <f t="shared" si="14"/>
        <v>15.582136475864619</v>
      </c>
      <c r="N108" s="3" t="b">
        <f t="shared" si="23"/>
        <v>0</v>
      </c>
      <c r="O108" s="3" t="str">
        <f t="shared" si="20"/>
        <v/>
      </c>
      <c r="P108" s="4" t="str">
        <f t="shared" si="21"/>
        <v/>
      </c>
      <c r="Q108" s="4" t="str">
        <f t="shared" si="22"/>
        <v/>
      </c>
      <c r="R108" s="4" t="str">
        <f t="shared" si="15"/>
        <v/>
      </c>
      <c r="S108" s="4" t="str">
        <f t="shared" si="16"/>
        <v/>
      </c>
      <c r="T108" s="100" t="str">
        <f t="shared" si="17"/>
        <v/>
      </c>
      <c r="U108" s="17"/>
      <c r="V108" s="6"/>
    </row>
    <row r="109" spans="5:22" s="103" customFormat="1" x14ac:dyDescent="0.2">
      <c r="E109" s="11">
        <f>IF(ISNUMBER('raw data'!B211),'raw data'!B211,FALSE)</f>
        <v>105</v>
      </c>
      <c r="F109" s="13">
        <f>IF(ISNUMBER('raw data'!C211),'raw data'!C211,FALSE)</f>
        <v>11.191000000000001</v>
      </c>
      <c r="G109" s="12">
        <f>IF(ISNUMBER('raw data'!D211),'raw data'!D211,FALSE)</f>
        <v>359.82</v>
      </c>
      <c r="H109" s="14">
        <f t="shared" si="18"/>
        <v>4.6539603501575231</v>
      </c>
      <c r="I109" s="104">
        <f>IF(ISNUMBER(results!C$38),4*PI()*F109/((G109*0.001)^2*results!C$38),4*PI()*F109/((G109*0.001)^2*results!D$38))</f>
        <v>12.930903635902418</v>
      </c>
      <c r="J109" s="15">
        <f t="shared" si="19"/>
        <v>5.2499999999999893</v>
      </c>
      <c r="K109" s="5">
        <f t="shared" si="12"/>
        <v>194</v>
      </c>
      <c r="L109" s="1">
        <f t="shared" si="13"/>
        <v>5.2470240721604862</v>
      </c>
      <c r="M109" s="2">
        <f t="shared" si="14"/>
        <v>15.824260857763807</v>
      </c>
      <c r="N109" s="3" t="b">
        <f t="shared" si="23"/>
        <v>0</v>
      </c>
      <c r="O109" s="3" t="str">
        <f t="shared" si="20"/>
        <v/>
      </c>
      <c r="P109" s="4" t="str">
        <f t="shared" si="21"/>
        <v/>
      </c>
      <c r="Q109" s="4" t="str">
        <f t="shared" si="22"/>
        <v/>
      </c>
      <c r="R109" s="4" t="str">
        <f t="shared" si="15"/>
        <v/>
      </c>
      <c r="S109" s="4" t="str">
        <f t="shared" si="16"/>
        <v/>
      </c>
      <c r="T109" s="100" t="str">
        <f t="shared" si="17"/>
        <v/>
      </c>
      <c r="U109" s="17"/>
      <c r="V109" s="6"/>
    </row>
    <row r="110" spans="5:22" s="103" customFormat="1" x14ac:dyDescent="0.2">
      <c r="E110" s="11">
        <f>IF(ISNUMBER('raw data'!B212),'raw data'!B212,FALSE)</f>
        <v>106</v>
      </c>
      <c r="F110" s="13">
        <f>IF(ISNUMBER('raw data'!C212),'raw data'!C212,FALSE)</f>
        <v>11.231999999999999</v>
      </c>
      <c r="G110" s="12">
        <f>IF(ISNUMBER('raw data'!D212),'raw data'!D212,FALSE)</f>
        <v>359.82</v>
      </c>
      <c r="H110" s="14">
        <f t="shared" si="18"/>
        <v>4.6634390941120669</v>
      </c>
      <c r="I110" s="104">
        <f>IF(ISNUMBER(results!C$38),4*PI()*F110/((G110*0.001)^2*results!C$38),4*PI()*F110/((G110*0.001)^2*results!D$38))</f>
        <v>12.978278048293804</v>
      </c>
      <c r="J110" s="15">
        <f t="shared" si="19"/>
        <v>5.2999999999999892</v>
      </c>
      <c r="K110" s="5">
        <f t="shared" si="12"/>
        <v>204</v>
      </c>
      <c r="L110" s="1">
        <f t="shared" si="13"/>
        <v>5.2983173665480363</v>
      </c>
      <c r="M110" s="2">
        <f t="shared" si="14"/>
        <v>16.073005124481199</v>
      </c>
      <c r="N110" s="3" t="b">
        <f t="shared" si="23"/>
        <v>0</v>
      </c>
      <c r="O110" s="3" t="str">
        <f t="shared" si="20"/>
        <v/>
      </c>
      <c r="P110" s="4" t="str">
        <f t="shared" si="21"/>
        <v/>
      </c>
      <c r="Q110" s="4" t="str">
        <f t="shared" si="22"/>
        <v/>
      </c>
      <c r="R110" s="4" t="str">
        <f t="shared" si="15"/>
        <v/>
      </c>
      <c r="S110" s="4" t="str">
        <f t="shared" si="16"/>
        <v/>
      </c>
      <c r="T110" s="100" t="str">
        <f t="shared" si="17"/>
        <v/>
      </c>
      <c r="U110" s="17"/>
      <c r="V110" s="6"/>
    </row>
    <row r="111" spans="5:22" s="103" customFormat="1" x14ac:dyDescent="0.2">
      <c r="E111" s="11">
        <f>IF(ISNUMBER('raw data'!B213),'raw data'!B213,FALSE)</f>
        <v>107</v>
      </c>
      <c r="F111" s="13">
        <f>IF(ISNUMBER('raw data'!C213),'raw data'!C213,FALSE)</f>
        <v>11.272</v>
      </c>
      <c r="G111" s="12">
        <f>IF(ISNUMBER('raw data'!D213),'raw data'!D213,FALSE)</f>
        <v>359.73</v>
      </c>
      <c r="H111" s="14">
        <f t="shared" si="18"/>
        <v>4.6728288344619058</v>
      </c>
      <c r="I111" s="104">
        <f>IF(ISNUMBER(results!C$38),4*PI()*F111/((G111*0.001)^2*results!C$38),4*PI()*F111/((G111*0.001)^2*results!D$38))</f>
        <v>13.031014938811571</v>
      </c>
      <c r="J111" s="15">
        <f t="shared" si="19"/>
        <v>5.349999999999989</v>
      </c>
      <c r="K111" s="5">
        <f t="shared" si="12"/>
        <v>214</v>
      </c>
      <c r="L111" s="1">
        <f t="shared" si="13"/>
        <v>5.3471075307174685</v>
      </c>
      <c r="M111" s="2">
        <f t="shared" si="14"/>
        <v>16.313632499983747</v>
      </c>
      <c r="N111" s="3" t="b">
        <f t="shared" si="23"/>
        <v>0</v>
      </c>
      <c r="O111" s="3" t="str">
        <f t="shared" si="20"/>
        <v/>
      </c>
      <c r="P111" s="4" t="str">
        <f t="shared" si="21"/>
        <v/>
      </c>
      <c r="Q111" s="4" t="str">
        <f t="shared" si="22"/>
        <v/>
      </c>
      <c r="R111" s="4" t="str">
        <f t="shared" si="15"/>
        <v/>
      </c>
      <c r="S111" s="4" t="str">
        <f t="shared" si="16"/>
        <v/>
      </c>
      <c r="T111" s="100" t="str">
        <f t="shared" si="17"/>
        <v/>
      </c>
      <c r="U111" s="17"/>
      <c r="V111" s="6"/>
    </row>
    <row r="112" spans="5:22" s="103" customFormat="1" x14ac:dyDescent="0.2">
      <c r="E112" s="11">
        <f>IF(ISNUMBER('raw data'!B214),'raw data'!B214,FALSE)</f>
        <v>108</v>
      </c>
      <c r="F112" s="13">
        <f>IF(ISNUMBER('raw data'!C214),'raw data'!C214,FALSE)</f>
        <v>11.313000000000001</v>
      </c>
      <c r="G112" s="12">
        <f>IF(ISNUMBER('raw data'!D214),'raw data'!D214,FALSE)</f>
        <v>359.83</v>
      </c>
      <c r="H112" s="14">
        <f t="shared" si="18"/>
        <v>4.6821312271242199</v>
      </c>
      <c r="I112" s="104">
        <f>IF(ISNUMBER(results!C$38),4*PI()*F112/((G112*0.001)^2*results!C$38),4*PI()*F112/((G112*0.001)^2*results!D$38))</f>
        <v>13.071144851524798</v>
      </c>
      <c r="J112" s="15">
        <f t="shared" si="19"/>
        <v>5.3999999999999888</v>
      </c>
      <c r="K112" s="5">
        <f t="shared" si="12"/>
        <v>225</v>
      </c>
      <c r="L112" s="1">
        <f t="shared" si="13"/>
        <v>5.3981627015177525</v>
      </c>
      <c r="M112" s="2">
        <f t="shared" si="14"/>
        <v>16.565770039540329</v>
      </c>
      <c r="N112" s="3" t="b">
        <f t="shared" si="23"/>
        <v>0</v>
      </c>
      <c r="O112" s="3" t="str">
        <f t="shared" si="20"/>
        <v/>
      </c>
      <c r="P112" s="4" t="str">
        <f t="shared" si="21"/>
        <v/>
      </c>
      <c r="Q112" s="4" t="str">
        <f t="shared" si="22"/>
        <v/>
      </c>
      <c r="R112" s="4" t="str">
        <f t="shared" si="15"/>
        <v/>
      </c>
      <c r="S112" s="4" t="str">
        <f t="shared" si="16"/>
        <v/>
      </c>
      <c r="T112" s="100" t="str">
        <f t="shared" si="17"/>
        <v/>
      </c>
      <c r="U112" s="17"/>
      <c r="V112" s="6"/>
    </row>
    <row r="113" spans="5:22" s="103" customFormat="1" x14ac:dyDescent="0.2">
      <c r="E113" s="11">
        <f>IF(ISNUMBER('raw data'!B215),'raw data'!B215,FALSE)</f>
        <v>109</v>
      </c>
      <c r="F113" s="13">
        <f>IF(ISNUMBER('raw data'!C215),'raw data'!C215,FALSE)</f>
        <v>11.343999999999999</v>
      </c>
      <c r="G113" s="12">
        <f>IF(ISNUMBER('raw data'!D215),'raw data'!D215,FALSE)</f>
        <v>359.75</v>
      </c>
      <c r="H113" s="14">
        <f t="shared" si="18"/>
        <v>4.6913478822291435</v>
      </c>
      <c r="I113" s="104">
        <f>IF(ISNUMBER(results!C$38),4*PI()*F113/((G113*0.001)^2*results!C$38),4*PI()*F113/((G113*0.001)^2*results!D$38))</f>
        <v>13.112792551303023</v>
      </c>
      <c r="J113" s="15">
        <f t="shared" si="19"/>
        <v>5.4499999999999886</v>
      </c>
      <c r="K113" s="5">
        <f t="shared" si="12"/>
        <v>236</v>
      </c>
      <c r="L113" s="1">
        <f t="shared" si="13"/>
        <v>5.4467373716663099</v>
      </c>
      <c r="M113" s="2">
        <f t="shared" si="14"/>
        <v>16.793162025751979</v>
      </c>
      <c r="N113" s="3" t="b">
        <f t="shared" si="23"/>
        <v>0</v>
      </c>
      <c r="O113" s="3" t="str">
        <f t="shared" si="20"/>
        <v/>
      </c>
      <c r="P113" s="4" t="str">
        <f t="shared" si="21"/>
        <v/>
      </c>
      <c r="Q113" s="4" t="str">
        <f t="shared" si="22"/>
        <v/>
      </c>
      <c r="R113" s="4" t="str">
        <f t="shared" si="15"/>
        <v/>
      </c>
      <c r="S113" s="4" t="str">
        <f t="shared" si="16"/>
        <v/>
      </c>
      <c r="T113" s="100" t="str">
        <f t="shared" si="17"/>
        <v/>
      </c>
      <c r="U113" s="17"/>
      <c r="V113" s="6"/>
    </row>
    <row r="114" spans="5:22" s="103" customFormat="1" x14ac:dyDescent="0.2">
      <c r="E114" s="11">
        <f>IF(ISNUMBER('raw data'!B216),'raw data'!B216,FALSE)</f>
        <v>110</v>
      </c>
      <c r="F114" s="13">
        <f>IF(ISNUMBER('raw data'!C216),'raw data'!C216,FALSE)</f>
        <v>11.385</v>
      </c>
      <c r="G114" s="12">
        <f>IF(ISNUMBER('raw data'!D216),'raw data'!D216,FALSE)</f>
        <v>359.82</v>
      </c>
      <c r="H114" s="14">
        <f t="shared" si="18"/>
        <v>4.7004803657924166</v>
      </c>
      <c r="I114" s="104">
        <f>IF(ISNUMBER(results!C$38),4*PI()*F114/((G114*0.001)^2*results!C$38),4*PI()*F114/((G114*0.001)^2*results!D$38))</f>
        <v>13.155065489656781</v>
      </c>
      <c r="J114" s="15">
        <f t="shared" si="19"/>
        <v>5.4999999999999885</v>
      </c>
      <c r="K114" s="5">
        <f t="shared" si="12"/>
        <v>248</v>
      </c>
      <c r="L114" s="1">
        <f t="shared" si="13"/>
        <v>5.4971682252932021</v>
      </c>
      <c r="M114" s="2">
        <f t="shared" si="14"/>
        <v>17.043764709221218</v>
      </c>
      <c r="N114" s="3" t="b">
        <f t="shared" si="23"/>
        <v>0</v>
      </c>
      <c r="O114" s="3" t="str">
        <f t="shared" si="20"/>
        <v/>
      </c>
      <c r="P114" s="4" t="str">
        <f t="shared" si="21"/>
        <v/>
      </c>
      <c r="Q114" s="4" t="str">
        <f t="shared" si="22"/>
        <v/>
      </c>
      <c r="R114" s="4" t="str">
        <f t="shared" si="15"/>
        <v/>
      </c>
      <c r="S114" s="4" t="str">
        <f t="shared" si="16"/>
        <v/>
      </c>
      <c r="T114" s="100" t="str">
        <f t="shared" si="17"/>
        <v/>
      </c>
      <c r="U114" s="17"/>
      <c r="V114" s="6"/>
    </row>
    <row r="115" spans="5:22" s="103" customFormat="1" x14ac:dyDescent="0.2">
      <c r="E115" s="11">
        <f>IF(ISNUMBER('raw data'!B217),'raw data'!B217,FALSE)</f>
        <v>111</v>
      </c>
      <c r="F115" s="13">
        <f>IF(ISNUMBER('raw data'!C217),'raw data'!C217,FALSE)</f>
        <v>11.423</v>
      </c>
      <c r="G115" s="12">
        <f>IF(ISNUMBER('raw data'!D217),'raw data'!D217,FALSE)</f>
        <v>359.77</v>
      </c>
      <c r="H115" s="14">
        <f t="shared" si="18"/>
        <v>4.7095302013123339</v>
      </c>
      <c r="I115" s="104">
        <f>IF(ISNUMBER(results!C$38),4*PI()*F115/((G115*0.001)^2*results!C$38),4*PI()*F115/((G115*0.001)^2*results!D$38))</f>
        <v>13.202642461995344</v>
      </c>
      <c r="J115" s="15">
        <f t="shared" si="19"/>
        <v>5.5499999999999883</v>
      </c>
      <c r="K115" s="5">
        <f t="shared" si="12"/>
        <v>261</v>
      </c>
      <c r="L115" s="1">
        <f t="shared" si="13"/>
        <v>5.5490760848952201</v>
      </c>
      <c r="M115" s="2">
        <f t="shared" si="14"/>
        <v>17.293010253051502</v>
      </c>
      <c r="N115" s="3" t="b">
        <f t="shared" si="23"/>
        <v>0</v>
      </c>
      <c r="O115" s="3" t="str">
        <f t="shared" si="20"/>
        <v/>
      </c>
      <c r="P115" s="4" t="str">
        <f t="shared" si="21"/>
        <v/>
      </c>
      <c r="Q115" s="4" t="str">
        <f t="shared" si="22"/>
        <v/>
      </c>
      <c r="R115" s="4" t="str">
        <f t="shared" si="15"/>
        <v/>
      </c>
      <c r="S115" s="4" t="str">
        <f t="shared" si="16"/>
        <v/>
      </c>
      <c r="T115" s="100" t="str">
        <f t="shared" si="17"/>
        <v/>
      </c>
      <c r="U115" s="17"/>
      <c r="V115" s="6"/>
    </row>
    <row r="116" spans="5:22" s="103" customFormat="1" x14ac:dyDescent="0.2">
      <c r="E116" s="11">
        <f>IF(ISNUMBER('raw data'!B218),'raw data'!B218,FALSE)</f>
        <v>112</v>
      </c>
      <c r="F116" s="13">
        <f>IF(ISNUMBER('raw data'!C218),'raw data'!C218,FALSE)</f>
        <v>11.462</v>
      </c>
      <c r="G116" s="12">
        <f>IF(ISNUMBER('raw data'!D218),'raw data'!D218,FALSE)</f>
        <v>359.8</v>
      </c>
      <c r="H116" s="14">
        <f t="shared" si="18"/>
        <v>4.7184988712950942</v>
      </c>
      <c r="I116" s="104">
        <f>IF(ISNUMBER(results!C$38),4*PI()*F116/((G116*0.001)^2*results!C$38),4*PI()*F116/((G116*0.001)^2*results!D$38))</f>
        <v>13.24550936564523</v>
      </c>
      <c r="J116" s="15">
        <f t="shared" si="19"/>
        <v>5.5999999999999881</v>
      </c>
      <c r="K116" s="5">
        <f t="shared" si="12"/>
        <v>274</v>
      </c>
      <c r="L116" s="1">
        <f t="shared" si="13"/>
        <v>5.598421958998375</v>
      </c>
      <c r="M116" s="2">
        <f t="shared" si="14"/>
        <v>17.538389830969706</v>
      </c>
      <c r="N116" s="3" t="b">
        <f t="shared" si="23"/>
        <v>0</v>
      </c>
      <c r="O116" s="3" t="str">
        <f t="shared" si="20"/>
        <v/>
      </c>
      <c r="P116" s="4" t="str">
        <f t="shared" si="21"/>
        <v/>
      </c>
      <c r="Q116" s="4" t="str">
        <f t="shared" si="22"/>
        <v/>
      </c>
      <c r="R116" s="4" t="str">
        <f t="shared" si="15"/>
        <v/>
      </c>
      <c r="S116" s="4" t="str">
        <f t="shared" si="16"/>
        <v/>
      </c>
      <c r="T116" s="100" t="str">
        <f t="shared" si="17"/>
        <v/>
      </c>
      <c r="U116" s="17"/>
      <c r="V116" s="6"/>
    </row>
    <row r="117" spans="5:22" s="103" customFormat="1" x14ac:dyDescent="0.2">
      <c r="E117" s="11">
        <f>IF(ISNUMBER('raw data'!B219),'raw data'!B219,FALSE)</f>
        <v>113</v>
      </c>
      <c r="F117" s="13">
        <f>IF(ISNUMBER('raw data'!C219),'raw data'!C219,FALSE)</f>
        <v>11.500999999999999</v>
      </c>
      <c r="G117" s="12">
        <f>IF(ISNUMBER('raw data'!D219),'raw data'!D219,FALSE)</f>
        <v>359.83</v>
      </c>
      <c r="H117" s="14">
        <f t="shared" si="18"/>
        <v>4.7273878187123408</v>
      </c>
      <c r="I117" s="104">
        <f>IF(ISNUMBER(results!C$38),4*PI()*F117/((G117*0.001)^2*results!C$38),4*PI()*F117/((G117*0.001)^2*results!D$38))</f>
        <v>13.288361790629072</v>
      </c>
      <c r="J117" s="15">
        <f t="shared" si="19"/>
        <v>5.6499999999999879</v>
      </c>
      <c r="K117" s="5">
        <f t="shared" si="12"/>
        <v>288</v>
      </c>
      <c r="L117" s="1">
        <f t="shared" si="13"/>
        <v>5.6489742381612063</v>
      </c>
      <c r="M117" s="2">
        <f t="shared" si="14"/>
        <v>17.783223913118004</v>
      </c>
      <c r="N117" s="3" t="b">
        <f t="shared" si="23"/>
        <v>0</v>
      </c>
      <c r="O117" s="3" t="str">
        <f t="shared" si="20"/>
        <v/>
      </c>
      <c r="P117" s="4" t="str">
        <f t="shared" si="21"/>
        <v/>
      </c>
      <c r="Q117" s="4" t="str">
        <f t="shared" si="22"/>
        <v/>
      </c>
      <c r="R117" s="4" t="str">
        <f t="shared" si="15"/>
        <v/>
      </c>
      <c r="S117" s="4" t="str">
        <f t="shared" si="16"/>
        <v/>
      </c>
      <c r="T117" s="100" t="str">
        <f t="shared" si="17"/>
        <v/>
      </c>
      <c r="U117" s="17"/>
      <c r="V117" s="6"/>
    </row>
    <row r="118" spans="5:22" s="103" customFormat="1" x14ac:dyDescent="0.2">
      <c r="E118" s="11">
        <f>IF(ISNUMBER('raw data'!B220),'raw data'!B220,FALSE)</f>
        <v>114</v>
      </c>
      <c r="F118" s="13">
        <f>IF(ISNUMBER('raw data'!C220),'raw data'!C220,FALSE)</f>
        <v>11.539</v>
      </c>
      <c r="G118" s="12">
        <f>IF(ISNUMBER('raw data'!D220),'raw data'!D220,FALSE)</f>
        <v>359.78</v>
      </c>
      <c r="H118" s="14">
        <f t="shared" si="18"/>
        <v>4.7361984483944957</v>
      </c>
      <c r="I118" s="104">
        <f>IF(ISNUMBER(results!C$38),4*PI()*F118/((G118*0.001)^2*results!C$38),4*PI()*F118/((G118*0.001)^2*results!D$38))</f>
        <v>13.335973271818329</v>
      </c>
      <c r="J118" s="15">
        <f t="shared" si="19"/>
        <v>5.6999999999999877</v>
      </c>
      <c r="K118" s="5">
        <f t="shared" si="12"/>
        <v>302</v>
      </c>
      <c r="L118" s="1">
        <f t="shared" si="13"/>
        <v>5.6970934865054046</v>
      </c>
      <c r="M118" s="2">
        <f t="shared" si="14"/>
        <v>18.013677216545513</v>
      </c>
      <c r="N118" s="3" t="b">
        <f t="shared" si="23"/>
        <v>0</v>
      </c>
      <c r="O118" s="3" t="str">
        <f t="shared" si="20"/>
        <v/>
      </c>
      <c r="P118" s="4" t="str">
        <f t="shared" si="21"/>
        <v/>
      </c>
      <c r="Q118" s="4" t="str">
        <f t="shared" si="22"/>
        <v/>
      </c>
      <c r="R118" s="4" t="str">
        <f t="shared" si="15"/>
        <v/>
      </c>
      <c r="S118" s="4" t="str">
        <f t="shared" si="16"/>
        <v/>
      </c>
      <c r="T118" s="100" t="str">
        <f t="shared" si="17"/>
        <v/>
      </c>
      <c r="U118" s="17"/>
      <c r="V118" s="6"/>
    </row>
    <row r="119" spans="5:22" s="103" customFormat="1" x14ac:dyDescent="0.2">
      <c r="E119" s="11">
        <f>IF(ISNUMBER('raw data'!B221),'raw data'!B221,FALSE)</f>
        <v>115</v>
      </c>
      <c r="F119" s="13">
        <f>IF(ISNUMBER('raw data'!C221),'raw data'!C221,FALSE)</f>
        <v>11.569000000000001</v>
      </c>
      <c r="G119" s="12">
        <f>IF(ISNUMBER('raw data'!D221),'raw data'!D221,FALSE)</f>
        <v>359.76</v>
      </c>
      <c r="H119" s="14">
        <f t="shared" si="18"/>
        <v>4.7449321283632502</v>
      </c>
      <c r="I119" s="104">
        <f>IF(ISNUMBER(results!C$38),4*PI()*F119/((G119*0.001)^2*results!C$38),4*PI()*F119/((G119*0.001)^2*results!D$38))</f>
        <v>13.372131843946557</v>
      </c>
      <c r="J119" s="15">
        <f t="shared" si="19"/>
        <v>5.6999999999999877</v>
      </c>
      <c r="K119" s="5">
        <f t="shared" si="12"/>
        <v>302</v>
      </c>
      <c r="L119" s="1">
        <f t="shared" si="13"/>
        <v>5.6970934865054046</v>
      </c>
      <c r="M119" s="2">
        <f t="shared" si="14"/>
        <v>18.013677216545513</v>
      </c>
      <c r="N119" s="3" t="b">
        <f t="shared" si="23"/>
        <v>0</v>
      </c>
      <c r="O119" s="3" t="str">
        <f t="shared" si="20"/>
        <v/>
      </c>
      <c r="P119" s="4" t="str">
        <f t="shared" si="21"/>
        <v/>
      </c>
      <c r="Q119" s="4" t="str">
        <f t="shared" si="22"/>
        <v/>
      </c>
      <c r="R119" s="4" t="str">
        <f t="shared" si="15"/>
        <v/>
      </c>
      <c r="S119" s="4" t="str">
        <f t="shared" si="16"/>
        <v/>
      </c>
      <c r="T119" s="100" t="str">
        <f t="shared" si="17"/>
        <v/>
      </c>
      <c r="U119" s="17"/>
      <c r="V119" s="6"/>
    </row>
    <row r="120" spans="5:22" s="103" customFormat="1" x14ac:dyDescent="0.2">
      <c r="E120" s="11">
        <f>IF(ISNUMBER('raw data'!B222),'raw data'!B222,FALSE)</f>
        <v>116</v>
      </c>
      <c r="F120" s="13">
        <f>IF(ISNUMBER('raw data'!C222),'raw data'!C222,FALSE)</f>
        <v>11.606999999999999</v>
      </c>
      <c r="G120" s="12">
        <f>IF(ISNUMBER('raw data'!D222),'raw data'!D222,FALSE)</f>
        <v>359.79</v>
      </c>
      <c r="H120" s="14">
        <f t="shared" si="18"/>
        <v>4.7535901911063645</v>
      </c>
      <c r="I120" s="104">
        <f>IF(ISNUMBER(results!C$38),4*PI()*F120/((G120*0.001)^2*results!C$38),4*PI()*F120/((G120*0.001)^2*results!D$38))</f>
        <v>13.413817261996929</v>
      </c>
      <c r="J120" s="15">
        <f t="shared" si="19"/>
        <v>5.6999999999999877</v>
      </c>
      <c r="K120" s="5">
        <f t="shared" si="12"/>
        <v>302</v>
      </c>
      <c r="L120" s="1">
        <f t="shared" si="13"/>
        <v>5.6970934865054046</v>
      </c>
      <c r="M120" s="2">
        <f t="shared" si="14"/>
        <v>18.013677216545513</v>
      </c>
      <c r="N120" s="3" t="b">
        <f t="shared" si="23"/>
        <v>0</v>
      </c>
      <c r="O120" s="3" t="str">
        <f t="shared" si="20"/>
        <v/>
      </c>
      <c r="P120" s="4" t="str">
        <f t="shared" si="21"/>
        <v/>
      </c>
      <c r="Q120" s="4" t="str">
        <f t="shared" si="22"/>
        <v/>
      </c>
      <c r="R120" s="4" t="str">
        <f t="shared" si="15"/>
        <v/>
      </c>
      <c r="S120" s="4" t="str">
        <f t="shared" si="16"/>
        <v/>
      </c>
      <c r="T120" s="100" t="str">
        <f t="shared" si="17"/>
        <v/>
      </c>
      <c r="U120" s="17"/>
      <c r="V120" s="6"/>
    </row>
    <row r="121" spans="5:22" s="103" customFormat="1" x14ac:dyDescent="0.2">
      <c r="E121" s="11">
        <f>IF(ISNUMBER('raw data'!B223),'raw data'!B223,FALSE)</f>
        <v>117</v>
      </c>
      <c r="F121" s="13">
        <f>IF(ISNUMBER('raw data'!C223),'raw data'!C223,FALSE)</f>
        <v>11.641999999999999</v>
      </c>
      <c r="G121" s="12">
        <f>IF(ISNUMBER('raw data'!D223),'raw data'!D223,FALSE)</f>
        <v>359.76</v>
      </c>
      <c r="H121" s="14">
        <f t="shared" si="18"/>
        <v>4.7621739347977563</v>
      </c>
      <c r="I121" s="104">
        <f>IF(ISNUMBER(results!C$38),4*PI()*F121/((G121*0.001)^2*results!C$38),4*PI()*F121/((G121*0.001)^2*results!D$38))</f>
        <v>13.456509545096878</v>
      </c>
      <c r="J121" s="15">
        <f t="shared" si="19"/>
        <v>5.6999999999999877</v>
      </c>
      <c r="K121" s="5">
        <f t="shared" si="12"/>
        <v>302</v>
      </c>
      <c r="L121" s="1">
        <f t="shared" si="13"/>
        <v>5.6970934865054046</v>
      </c>
      <c r="M121" s="2">
        <f t="shared" si="14"/>
        <v>18.013677216545513</v>
      </c>
      <c r="N121" s="3" t="b">
        <f t="shared" si="23"/>
        <v>0</v>
      </c>
      <c r="O121" s="3" t="str">
        <f t="shared" si="20"/>
        <v/>
      </c>
      <c r="P121" s="4" t="str">
        <f t="shared" si="21"/>
        <v/>
      </c>
      <c r="Q121" s="4" t="str">
        <f t="shared" si="22"/>
        <v/>
      </c>
      <c r="R121" s="4" t="str">
        <f t="shared" si="15"/>
        <v/>
      </c>
      <c r="S121" s="4" t="str">
        <f t="shared" si="16"/>
        <v/>
      </c>
      <c r="T121" s="100" t="str">
        <f t="shared" si="17"/>
        <v/>
      </c>
      <c r="U121" s="17"/>
      <c r="V121" s="6"/>
    </row>
    <row r="122" spans="5:22" s="103" customFormat="1" x14ac:dyDescent="0.2">
      <c r="E122" s="11">
        <f>IF(ISNUMBER('raw data'!B224),'raw data'!B224,FALSE)</f>
        <v>118</v>
      </c>
      <c r="F122" s="13">
        <f>IF(ISNUMBER('raw data'!C224),'raw data'!C224,FALSE)</f>
        <v>11.68</v>
      </c>
      <c r="G122" s="12">
        <f>IF(ISNUMBER('raw data'!D224),'raw data'!D224,FALSE)</f>
        <v>359.75</v>
      </c>
      <c r="H122" s="14">
        <f t="shared" si="18"/>
        <v>4.7706846244656651</v>
      </c>
      <c r="I122" s="104">
        <f>IF(ISNUMBER(results!C$38),4*PI()*F122/((G122*0.001)^2*results!C$38),4*PI()*F122/((G122*0.001)^2*results!D$38))</f>
        <v>13.501182739705511</v>
      </c>
      <c r="J122" s="15">
        <f t="shared" si="19"/>
        <v>5.6999999999999877</v>
      </c>
      <c r="K122" s="5">
        <f t="shared" si="12"/>
        <v>302</v>
      </c>
      <c r="L122" s="1">
        <f t="shared" si="13"/>
        <v>5.6970934865054046</v>
      </c>
      <c r="M122" s="2">
        <f t="shared" si="14"/>
        <v>18.013677216545513</v>
      </c>
      <c r="N122" s="3" t="b">
        <f t="shared" si="23"/>
        <v>0</v>
      </c>
      <c r="O122" s="3" t="str">
        <f t="shared" si="20"/>
        <v/>
      </c>
      <c r="P122" s="4" t="str">
        <f t="shared" si="21"/>
        <v/>
      </c>
      <c r="Q122" s="4" t="str">
        <f t="shared" si="22"/>
        <v/>
      </c>
      <c r="R122" s="4" t="str">
        <f t="shared" si="15"/>
        <v/>
      </c>
      <c r="S122" s="4" t="str">
        <f t="shared" si="16"/>
        <v/>
      </c>
      <c r="T122" s="100" t="str">
        <f t="shared" si="17"/>
        <v/>
      </c>
      <c r="U122" s="17"/>
      <c r="V122" s="6"/>
    </row>
    <row r="123" spans="5:22" s="103" customFormat="1" x14ac:dyDescent="0.2">
      <c r="E123" s="11">
        <f>IF(ISNUMBER('raw data'!B225),'raw data'!B225,FALSE)</f>
        <v>119</v>
      </c>
      <c r="F123" s="13">
        <f>IF(ISNUMBER('raw data'!C225),'raw data'!C225,FALSE)</f>
        <v>11.717000000000001</v>
      </c>
      <c r="G123" s="12">
        <f>IF(ISNUMBER('raw data'!D225),'raw data'!D225,FALSE)</f>
        <v>359.8</v>
      </c>
      <c r="H123" s="14">
        <f t="shared" si="18"/>
        <v>4.7791234931115296</v>
      </c>
      <c r="I123" s="104">
        <f>IF(ISNUMBER(results!C$38),4*PI()*F123/((G123*0.001)^2*results!C$38),4*PI()*F123/((G123*0.001)^2*results!D$38))</f>
        <v>13.540187858773788</v>
      </c>
      <c r="J123" s="15">
        <f t="shared" si="19"/>
        <v>5.6999999999999877</v>
      </c>
      <c r="K123" s="5">
        <f t="shared" si="12"/>
        <v>302</v>
      </c>
      <c r="L123" s="1">
        <f t="shared" si="13"/>
        <v>5.6970934865054046</v>
      </c>
      <c r="M123" s="2">
        <f t="shared" si="14"/>
        <v>18.013677216545513</v>
      </c>
      <c r="N123" s="3" t="b">
        <f t="shared" si="23"/>
        <v>0</v>
      </c>
      <c r="O123" s="3" t="str">
        <f t="shared" si="20"/>
        <v/>
      </c>
      <c r="P123" s="4" t="str">
        <f t="shared" si="21"/>
        <v/>
      </c>
      <c r="Q123" s="4" t="str">
        <f t="shared" si="22"/>
        <v/>
      </c>
      <c r="R123" s="4" t="str">
        <f t="shared" si="15"/>
        <v/>
      </c>
      <c r="S123" s="4" t="str">
        <f t="shared" si="16"/>
        <v/>
      </c>
      <c r="T123" s="100" t="str">
        <f t="shared" si="17"/>
        <v/>
      </c>
      <c r="U123" s="17"/>
      <c r="V123" s="6"/>
    </row>
    <row r="124" spans="5:22" s="103" customFormat="1" x14ac:dyDescent="0.2">
      <c r="E124" s="11">
        <f>IF(ISNUMBER('raw data'!B226),'raw data'!B226,FALSE)</f>
        <v>120</v>
      </c>
      <c r="F124" s="13">
        <f>IF(ISNUMBER('raw data'!C226),'raw data'!C226,FALSE)</f>
        <v>11.753</v>
      </c>
      <c r="G124" s="12">
        <f>IF(ISNUMBER('raw data'!D226),'raw data'!D226,FALSE)</f>
        <v>359.74</v>
      </c>
      <c r="H124" s="14">
        <f t="shared" si="18"/>
        <v>4.7874917427820458</v>
      </c>
      <c r="I124" s="104">
        <f>IF(ISNUMBER(results!C$38),4*PI()*F124/((G124*0.001)^2*results!C$38),4*PI()*F124/((G124*0.001)^2*results!D$38))</f>
        <v>13.586320441438758</v>
      </c>
      <c r="J124" s="15">
        <f t="shared" si="19"/>
        <v>5.6999999999999877</v>
      </c>
      <c r="K124" s="5">
        <f t="shared" si="12"/>
        <v>302</v>
      </c>
      <c r="L124" s="1">
        <f t="shared" si="13"/>
        <v>5.6970934865054046</v>
      </c>
      <c r="M124" s="2">
        <f t="shared" si="14"/>
        <v>18.013677216545513</v>
      </c>
      <c r="N124" s="3" t="b">
        <f t="shared" si="23"/>
        <v>0</v>
      </c>
      <c r="O124" s="3" t="str">
        <f t="shared" si="20"/>
        <v/>
      </c>
      <c r="P124" s="4" t="str">
        <f t="shared" si="21"/>
        <v/>
      </c>
      <c r="Q124" s="4" t="str">
        <f t="shared" si="22"/>
        <v/>
      </c>
      <c r="R124" s="4" t="str">
        <f t="shared" si="15"/>
        <v/>
      </c>
      <c r="S124" s="4" t="str">
        <f t="shared" si="16"/>
        <v/>
      </c>
      <c r="T124" s="100" t="str">
        <f t="shared" si="17"/>
        <v/>
      </c>
      <c r="U124" s="17"/>
      <c r="V124" s="6"/>
    </row>
    <row r="125" spans="5:22" s="103" customFormat="1" x14ac:dyDescent="0.2">
      <c r="E125" s="11">
        <f>IF(ISNUMBER('raw data'!B227),'raw data'!B227,FALSE)</f>
        <v>121</v>
      </c>
      <c r="F125" s="13">
        <f>IF(ISNUMBER('raw data'!C227),'raw data'!C227,FALSE)</f>
        <v>11.781000000000001</v>
      </c>
      <c r="G125" s="12">
        <f>IF(ISNUMBER('raw data'!D227),'raw data'!D227,FALSE)</f>
        <v>359.78</v>
      </c>
      <c r="H125" s="14">
        <f t="shared" si="18"/>
        <v>4.7957905455967413</v>
      </c>
      <c r="I125" s="104">
        <f>IF(ISNUMBER(results!C$38),4*PI()*F125/((G125*0.001)^2*results!C$38),4*PI()*F125/((G125*0.001)^2*results!D$38))</f>
        <v>13.615660032523767</v>
      </c>
      <c r="J125" s="15">
        <f t="shared" si="19"/>
        <v>5.6999999999999877</v>
      </c>
      <c r="K125" s="5">
        <f t="shared" si="12"/>
        <v>302</v>
      </c>
      <c r="L125" s="1">
        <f t="shared" si="13"/>
        <v>5.6970934865054046</v>
      </c>
      <c r="M125" s="2">
        <f t="shared" si="14"/>
        <v>18.013677216545513</v>
      </c>
      <c r="N125" s="3" t="b">
        <f t="shared" si="23"/>
        <v>0</v>
      </c>
      <c r="O125" s="3" t="str">
        <f t="shared" si="20"/>
        <v/>
      </c>
      <c r="P125" s="4" t="str">
        <f t="shared" si="21"/>
        <v/>
      </c>
      <c r="Q125" s="4" t="str">
        <f t="shared" si="22"/>
        <v/>
      </c>
      <c r="R125" s="4" t="str">
        <f t="shared" si="15"/>
        <v/>
      </c>
      <c r="S125" s="4" t="str">
        <f t="shared" si="16"/>
        <v/>
      </c>
      <c r="T125" s="100" t="str">
        <f t="shared" si="17"/>
        <v/>
      </c>
      <c r="U125" s="17"/>
      <c r="V125" s="6"/>
    </row>
    <row r="126" spans="5:22" s="103" customFormat="1" x14ac:dyDescent="0.2">
      <c r="E126" s="11">
        <f>IF(ISNUMBER('raw data'!B228),'raw data'!B228,FALSE)</f>
        <v>122</v>
      </c>
      <c r="F126" s="13">
        <f>IF(ISNUMBER('raw data'!C228),'raw data'!C228,FALSE)</f>
        <v>11.819000000000001</v>
      </c>
      <c r="G126" s="12">
        <f>IF(ISNUMBER('raw data'!D228),'raw data'!D228,FALSE)</f>
        <v>359.75</v>
      </c>
      <c r="H126" s="14">
        <f t="shared" si="18"/>
        <v>4.8040210447332568</v>
      </c>
      <c r="I126" s="104">
        <f>IF(ISNUMBER(results!C$38),4*PI()*F126/((G126*0.001)^2*results!C$38),4*PI()*F126/((G126*0.001)^2*results!D$38))</f>
        <v>13.661856061693447</v>
      </c>
      <c r="J126" s="15">
        <f t="shared" si="19"/>
        <v>5.6999999999999877</v>
      </c>
      <c r="K126" s="5">
        <f t="shared" si="12"/>
        <v>302</v>
      </c>
      <c r="L126" s="1">
        <f t="shared" si="13"/>
        <v>5.6970934865054046</v>
      </c>
      <c r="M126" s="2">
        <f t="shared" si="14"/>
        <v>18.013677216545513</v>
      </c>
      <c r="N126" s="3" t="b">
        <f t="shared" si="23"/>
        <v>0</v>
      </c>
      <c r="O126" s="3" t="str">
        <f t="shared" si="20"/>
        <v/>
      </c>
      <c r="P126" s="4" t="str">
        <f t="shared" si="21"/>
        <v/>
      </c>
      <c r="Q126" s="4" t="str">
        <f t="shared" si="22"/>
        <v/>
      </c>
      <c r="R126" s="4" t="str">
        <f t="shared" si="15"/>
        <v/>
      </c>
      <c r="S126" s="4" t="str">
        <f t="shared" si="16"/>
        <v/>
      </c>
      <c r="T126" s="100" t="str">
        <f t="shared" si="17"/>
        <v/>
      </c>
      <c r="U126" s="17"/>
      <c r="V126" s="6"/>
    </row>
    <row r="127" spans="5:22" s="103" customFormat="1" x14ac:dyDescent="0.2">
      <c r="E127" s="11">
        <f>IF(ISNUMBER('raw data'!B229),'raw data'!B229,FALSE)</f>
        <v>123</v>
      </c>
      <c r="F127" s="13">
        <f>IF(ISNUMBER('raw data'!C229),'raw data'!C229,FALSE)</f>
        <v>11.853</v>
      </c>
      <c r="G127" s="12">
        <f>IF(ISNUMBER('raw data'!D229),'raw data'!D229,FALSE)</f>
        <v>359.79</v>
      </c>
      <c r="H127" s="14">
        <f t="shared" si="18"/>
        <v>4.8121843553724171</v>
      </c>
      <c r="I127" s="104">
        <f>IF(ISNUMBER(results!C$38),4*PI()*F127/((G127*0.001)^2*results!C$38),4*PI()*F127/((G127*0.001)^2*results!D$38))</f>
        <v>13.698111140385079</v>
      </c>
      <c r="J127" s="15">
        <f t="shared" si="19"/>
        <v>5.6999999999999877</v>
      </c>
      <c r="K127" s="5">
        <f t="shared" si="12"/>
        <v>302</v>
      </c>
      <c r="L127" s="1">
        <f t="shared" si="13"/>
        <v>5.6970934865054046</v>
      </c>
      <c r="M127" s="2">
        <f t="shared" si="14"/>
        <v>18.013677216545513</v>
      </c>
      <c r="N127" s="3" t="b">
        <f t="shared" si="23"/>
        <v>0</v>
      </c>
      <c r="O127" s="3" t="str">
        <f t="shared" si="20"/>
        <v/>
      </c>
      <c r="P127" s="4" t="str">
        <f t="shared" si="21"/>
        <v/>
      </c>
      <c r="Q127" s="4" t="str">
        <f t="shared" si="22"/>
        <v/>
      </c>
      <c r="R127" s="4" t="str">
        <f t="shared" si="15"/>
        <v/>
      </c>
      <c r="S127" s="4" t="str">
        <f t="shared" si="16"/>
        <v/>
      </c>
      <c r="T127" s="100" t="str">
        <f t="shared" si="17"/>
        <v/>
      </c>
      <c r="U127" s="17"/>
      <c r="V127" s="6"/>
    </row>
    <row r="128" spans="5:22" s="103" customFormat="1" x14ac:dyDescent="0.2">
      <c r="E128" s="11">
        <f>IF(ISNUMBER('raw data'!B230),'raw data'!B230,FALSE)</f>
        <v>124</v>
      </c>
      <c r="F128" s="13">
        <f>IF(ISNUMBER('raw data'!C230),'raw data'!C230,FALSE)</f>
        <v>11.888999999999999</v>
      </c>
      <c r="G128" s="12">
        <f>IF(ISNUMBER('raw data'!D230),'raw data'!D230,FALSE)</f>
        <v>359.76</v>
      </c>
      <c r="H128" s="14">
        <f t="shared" si="18"/>
        <v>4.8202815656050371</v>
      </c>
      <c r="I128" s="104">
        <f>IF(ISNUMBER(results!C$38),4*PI()*F128/((G128*0.001)^2*results!C$38),4*PI()*F128/((G128*0.001)^2*results!D$38))</f>
        <v>13.74200669830414</v>
      </c>
      <c r="J128" s="15">
        <f t="shared" si="19"/>
        <v>5.6999999999999877</v>
      </c>
      <c r="K128" s="5">
        <f t="shared" si="12"/>
        <v>302</v>
      </c>
      <c r="L128" s="1">
        <f t="shared" si="13"/>
        <v>5.6970934865054046</v>
      </c>
      <c r="M128" s="2">
        <f t="shared" si="14"/>
        <v>18.013677216545513</v>
      </c>
      <c r="N128" s="3" t="b">
        <f t="shared" si="23"/>
        <v>0</v>
      </c>
      <c r="O128" s="3" t="str">
        <f t="shared" si="20"/>
        <v/>
      </c>
      <c r="P128" s="4" t="str">
        <f t="shared" si="21"/>
        <v/>
      </c>
      <c r="Q128" s="4" t="str">
        <f t="shared" si="22"/>
        <v/>
      </c>
      <c r="R128" s="4" t="str">
        <f t="shared" si="15"/>
        <v/>
      </c>
      <c r="S128" s="4" t="str">
        <f t="shared" si="16"/>
        <v/>
      </c>
      <c r="T128" s="100" t="str">
        <f t="shared" si="17"/>
        <v/>
      </c>
      <c r="U128" s="17"/>
      <c r="V128" s="6"/>
    </row>
    <row r="129" spans="5:22" s="103" customFormat="1" x14ac:dyDescent="0.2">
      <c r="E129" s="11">
        <f>IF(ISNUMBER('raw data'!B231),'raw data'!B231,FALSE)</f>
        <v>125</v>
      </c>
      <c r="F129" s="13">
        <f>IF(ISNUMBER('raw data'!C231),'raw data'!C231,FALSE)</f>
        <v>11.923999999999999</v>
      </c>
      <c r="G129" s="12">
        <f>IF(ISNUMBER('raw data'!D231),'raw data'!D231,FALSE)</f>
        <v>359.74</v>
      </c>
      <c r="H129" s="14">
        <f t="shared" si="18"/>
        <v>4.8283137373023015</v>
      </c>
      <c r="I129" s="104">
        <f>IF(ISNUMBER(results!C$38),4*PI()*F129/((G129*0.001)^2*results!C$38),4*PI()*F129/((G129*0.001)^2*results!D$38))</f>
        <v>13.783994294538905</v>
      </c>
      <c r="J129" s="15">
        <f t="shared" si="19"/>
        <v>5.6999999999999877</v>
      </c>
      <c r="K129" s="5">
        <f t="shared" si="12"/>
        <v>302</v>
      </c>
      <c r="L129" s="1">
        <f t="shared" si="13"/>
        <v>5.6970934865054046</v>
      </c>
      <c r="M129" s="2">
        <f t="shared" si="14"/>
        <v>18.013677216545513</v>
      </c>
      <c r="N129" s="3" t="b">
        <f t="shared" si="23"/>
        <v>0</v>
      </c>
      <c r="O129" s="3" t="str">
        <f t="shared" si="20"/>
        <v/>
      </c>
      <c r="P129" s="4" t="str">
        <f t="shared" si="21"/>
        <v/>
      </c>
      <c r="Q129" s="4" t="str">
        <f t="shared" si="22"/>
        <v/>
      </c>
      <c r="R129" s="4" t="str">
        <f t="shared" si="15"/>
        <v/>
      </c>
      <c r="S129" s="4" t="str">
        <f t="shared" si="16"/>
        <v/>
      </c>
      <c r="T129" s="100" t="str">
        <f t="shared" si="17"/>
        <v/>
      </c>
      <c r="U129" s="17"/>
      <c r="V129" s="6"/>
    </row>
    <row r="130" spans="5:22" s="103" customFormat="1" x14ac:dyDescent="0.2">
      <c r="E130" s="11">
        <f>IF(ISNUMBER('raw data'!B232),'raw data'!B232,FALSE)</f>
        <v>126</v>
      </c>
      <c r="F130" s="13">
        <f>IF(ISNUMBER('raw data'!C232),'raw data'!C232,FALSE)</f>
        <v>11.958</v>
      </c>
      <c r="G130" s="12">
        <f>IF(ISNUMBER('raw data'!D232),'raw data'!D232,FALSE)</f>
        <v>359.76</v>
      </c>
      <c r="H130" s="14">
        <f t="shared" si="18"/>
        <v>4.836281906951478</v>
      </c>
      <c r="I130" s="104">
        <f>IF(ISNUMBER(results!C$38),4*PI()*F130/((G130*0.001)^2*results!C$38),4*PI()*F130/((G130*0.001)^2*results!D$38))</f>
        <v>13.821760963774995</v>
      </c>
      <c r="J130" s="15">
        <f t="shared" si="19"/>
        <v>5.6999999999999877</v>
      </c>
      <c r="K130" s="5">
        <f t="shared" si="12"/>
        <v>302</v>
      </c>
      <c r="L130" s="1">
        <f t="shared" si="13"/>
        <v>5.6970934865054046</v>
      </c>
      <c r="M130" s="2">
        <f t="shared" si="14"/>
        <v>18.013677216545513</v>
      </c>
      <c r="N130" s="3" t="b">
        <f t="shared" si="23"/>
        <v>0</v>
      </c>
      <c r="O130" s="3" t="str">
        <f t="shared" si="20"/>
        <v/>
      </c>
      <c r="P130" s="4" t="str">
        <f t="shared" si="21"/>
        <v/>
      </c>
      <c r="Q130" s="4" t="str">
        <f t="shared" si="22"/>
        <v/>
      </c>
      <c r="R130" s="4" t="str">
        <f t="shared" si="15"/>
        <v/>
      </c>
      <c r="S130" s="4" t="str">
        <f t="shared" si="16"/>
        <v/>
      </c>
      <c r="T130" s="100" t="str">
        <f t="shared" si="17"/>
        <v/>
      </c>
      <c r="U130" s="17"/>
      <c r="V130" s="6"/>
    </row>
    <row r="131" spans="5:22" s="103" customFormat="1" x14ac:dyDescent="0.2">
      <c r="E131" s="11">
        <f>IF(ISNUMBER('raw data'!B233),'raw data'!B233,FALSE)</f>
        <v>127</v>
      </c>
      <c r="F131" s="13">
        <f>IF(ISNUMBER('raw data'!C233),'raw data'!C233,FALSE)</f>
        <v>11.986000000000001</v>
      </c>
      <c r="G131" s="12">
        <f>IF(ISNUMBER('raw data'!D233),'raw data'!D233,FALSE)</f>
        <v>359.76</v>
      </c>
      <c r="H131" s="14">
        <f t="shared" si="18"/>
        <v>4.8441870864585912</v>
      </c>
      <c r="I131" s="104">
        <f>IF(ISNUMBER(results!C$38),4*PI()*F131/((G131*0.001)^2*results!C$38),4*PI()*F131/((G131*0.001)^2*results!D$38))</f>
        <v>13.854125013531284</v>
      </c>
      <c r="J131" s="15">
        <f t="shared" si="19"/>
        <v>5.6999999999999877</v>
      </c>
      <c r="K131" s="5">
        <f t="shared" si="12"/>
        <v>302</v>
      </c>
      <c r="L131" s="1">
        <f t="shared" si="13"/>
        <v>5.6970934865054046</v>
      </c>
      <c r="M131" s="2">
        <f t="shared" si="14"/>
        <v>18.013677216545513</v>
      </c>
      <c r="N131" s="3" t="b">
        <f t="shared" si="23"/>
        <v>0</v>
      </c>
      <c r="O131" s="3" t="str">
        <f t="shared" si="20"/>
        <v/>
      </c>
      <c r="P131" s="4" t="str">
        <f t="shared" si="21"/>
        <v/>
      </c>
      <c r="Q131" s="4" t="str">
        <f t="shared" si="22"/>
        <v/>
      </c>
      <c r="R131" s="4" t="str">
        <f t="shared" si="15"/>
        <v/>
      </c>
      <c r="S131" s="4" t="str">
        <f t="shared" si="16"/>
        <v/>
      </c>
      <c r="T131" s="100" t="str">
        <f t="shared" si="17"/>
        <v/>
      </c>
      <c r="U131" s="17"/>
      <c r="V131" s="6"/>
    </row>
    <row r="132" spans="5:22" s="103" customFormat="1" x14ac:dyDescent="0.2">
      <c r="E132" s="11">
        <f>IF(ISNUMBER('raw data'!B234),'raw data'!B234,FALSE)</f>
        <v>128</v>
      </c>
      <c r="F132" s="13">
        <f>IF(ISNUMBER('raw data'!C234),'raw data'!C234,FALSE)</f>
        <v>12.02</v>
      </c>
      <c r="G132" s="12">
        <f>IF(ISNUMBER('raw data'!D234),'raw data'!D234,FALSE)</f>
        <v>359.77</v>
      </c>
      <c r="H132" s="14">
        <f t="shared" si="18"/>
        <v>4.8520302639196169</v>
      </c>
      <c r="I132" s="104">
        <f>IF(ISNUMBER(results!C$38),4*PI()*F132/((G132*0.001)^2*results!C$38),4*PI()*F132/((G132*0.001)^2*results!D$38))</f>
        <v>13.892651877193735</v>
      </c>
      <c r="J132" s="15">
        <f t="shared" si="19"/>
        <v>5.6999999999999877</v>
      </c>
      <c r="K132" s="5">
        <f t="shared" ref="K132:K195" si="24">IF(NOT(J132=FALSE),MATCH(J132,H:H),"")</f>
        <v>302</v>
      </c>
      <c r="L132" s="1">
        <f t="shared" ref="L132:L195" si="25">IF(NOT(J132=FALSE),INDEX(H:H,K132),"")</f>
        <v>5.6970934865054046</v>
      </c>
      <c r="M132" s="2">
        <f t="shared" ref="M132:M195" si="26">IF(NOT(J132=FALSE),INDEX(I:I,K132),"")</f>
        <v>18.013677216545513</v>
      </c>
      <c r="N132" s="3" t="b">
        <f t="shared" si="23"/>
        <v>0</v>
      </c>
      <c r="O132" s="3" t="str">
        <f t="shared" si="20"/>
        <v/>
      </c>
      <c r="P132" s="4" t="str">
        <f t="shared" si="21"/>
        <v/>
      </c>
      <c r="Q132" s="4" t="str">
        <f t="shared" si="22"/>
        <v/>
      </c>
      <c r="R132" s="4" t="str">
        <f t="shared" ref="R132:R195" si="27">IF(NOT(Q132=""),Q132-(P132*V$29),"")</f>
        <v/>
      </c>
      <c r="S132" s="4" t="str">
        <f t="shared" ref="S132:S195" si="28">IF(NOT(Q132=""),(Q132-V$30)/P132,"")</f>
        <v/>
      </c>
      <c r="T132" s="100" t="str">
        <f t="shared" ref="T132:T195" si="29">IF(NOT(Q132=""),((V$29-(Q132-V$30)/P132))^2,"")</f>
        <v/>
      </c>
      <c r="U132" s="17"/>
      <c r="V132" s="6"/>
    </row>
    <row r="133" spans="5:22" s="103" customFormat="1" x14ac:dyDescent="0.2">
      <c r="E133" s="11">
        <f>IF(ISNUMBER('raw data'!B235),'raw data'!B235,FALSE)</f>
        <v>129</v>
      </c>
      <c r="F133" s="13">
        <f>IF(ISNUMBER('raw data'!C235),'raw data'!C235,FALSE)</f>
        <v>12.054</v>
      </c>
      <c r="G133" s="12">
        <f>IF(ISNUMBER('raw data'!D235),'raw data'!D235,FALSE)</f>
        <v>359.75</v>
      </c>
      <c r="H133" s="14">
        <f t="shared" ref="H133:H196" si="30">LN(E133)</f>
        <v>4.8598124043616719</v>
      </c>
      <c r="I133" s="104">
        <f>IF(ISNUMBER(results!C$38),4*PI()*F133/((G133*0.001)^2*results!C$38),4*PI()*F133/((G133*0.001)^2*results!D$38))</f>
        <v>13.933498008939232</v>
      </c>
      <c r="J133" s="15">
        <f t="shared" ref="J133:J196" si="31">IF(J132="","",IF(J132+V$5&lt;=LN(X$9),J132+V$5,J132))</f>
        <v>5.6999999999999877</v>
      </c>
      <c r="K133" s="5">
        <f t="shared" si="24"/>
        <v>302</v>
      </c>
      <c r="L133" s="1">
        <f t="shared" si="25"/>
        <v>5.6970934865054046</v>
      </c>
      <c r="M133" s="2">
        <f t="shared" si="26"/>
        <v>18.013677216545513</v>
      </c>
      <c r="N133" s="3" t="b">
        <f t="shared" si="23"/>
        <v>0</v>
      </c>
      <c r="O133" s="3" t="str">
        <f t="shared" ref="O133:O196" si="32">IF(NOT(N133=FALSE),MATCH(N133,H:H),"")</f>
        <v/>
      </c>
      <c r="P133" s="4" t="str">
        <f t="shared" ref="P133:P196" si="33">IF(NOT(OR(O133=O132,N133=FALSE)),INDEX(H:H,O133),"")</f>
        <v/>
      </c>
      <c r="Q133" s="4" t="str">
        <f t="shared" ref="Q133:Q196" si="34">IF(NOT(OR(O133=O132,N133=FALSE)),INDEX(I:I,O133),"")</f>
        <v/>
      </c>
      <c r="R133" s="4" t="str">
        <f t="shared" si="27"/>
        <v/>
      </c>
      <c r="S133" s="4" t="str">
        <f t="shared" si="28"/>
        <v/>
      </c>
      <c r="T133" s="100" t="str">
        <f t="shared" si="29"/>
        <v/>
      </c>
      <c r="U133" s="17"/>
      <c r="V133" s="6"/>
    </row>
    <row r="134" spans="5:22" s="103" customFormat="1" x14ac:dyDescent="0.2">
      <c r="E134" s="11">
        <f>IF(ISNUMBER('raw data'!B236),'raw data'!B236,FALSE)</f>
        <v>130</v>
      </c>
      <c r="F134" s="13">
        <f>IF(ISNUMBER('raw data'!C236),'raw data'!C236,FALSE)</f>
        <v>12.087</v>
      </c>
      <c r="G134" s="12">
        <f>IF(ISNUMBER('raw data'!D236),'raw data'!D236,FALSE)</f>
        <v>359.74</v>
      </c>
      <c r="H134" s="14">
        <f t="shared" si="30"/>
        <v>4.8675344504555822</v>
      </c>
      <c r="I134" s="104">
        <f>IF(ISNUMBER(results!C$38),4*PI()*F134/((G134*0.001)^2*results!C$38),4*PI()*F134/((G134*0.001)^2*results!D$38))</f>
        <v>13.972420248078812</v>
      </c>
      <c r="J134" s="15">
        <f t="shared" si="31"/>
        <v>5.6999999999999877</v>
      </c>
      <c r="K134" s="5">
        <f t="shared" si="24"/>
        <v>302</v>
      </c>
      <c r="L134" s="1">
        <f t="shared" si="25"/>
        <v>5.6970934865054046</v>
      </c>
      <c r="M134" s="2">
        <f t="shared" si="26"/>
        <v>18.013677216545513</v>
      </c>
      <c r="N134" s="3" t="b">
        <f t="shared" ref="N134:N197" si="35">IF(AND((N133+V$5)&lt;V$4,NOT(N133=FALSE)),N133+V$5)</f>
        <v>0</v>
      </c>
      <c r="O134" s="3" t="str">
        <f t="shared" si="32"/>
        <v/>
      </c>
      <c r="P134" s="4" t="str">
        <f t="shared" si="33"/>
        <v/>
      </c>
      <c r="Q134" s="4" t="str">
        <f t="shared" si="34"/>
        <v/>
      </c>
      <c r="R134" s="4" t="str">
        <f t="shared" si="27"/>
        <v/>
      </c>
      <c r="S134" s="4" t="str">
        <f t="shared" si="28"/>
        <v/>
      </c>
      <c r="T134" s="100" t="str">
        <f t="shared" si="29"/>
        <v/>
      </c>
      <c r="U134" s="17"/>
      <c r="V134" s="6"/>
    </row>
    <row r="135" spans="5:22" s="103" customFormat="1" x14ac:dyDescent="0.2">
      <c r="E135" s="11">
        <f>IF(ISNUMBER('raw data'!B237),'raw data'!B237,FALSE)</f>
        <v>131</v>
      </c>
      <c r="F135" s="13">
        <f>IF(ISNUMBER('raw data'!C237),'raw data'!C237,FALSE)</f>
        <v>12.121</v>
      </c>
      <c r="G135" s="12">
        <f>IF(ISNUMBER('raw data'!D237),'raw data'!D237,FALSE)</f>
        <v>359.76</v>
      </c>
      <c r="H135" s="14">
        <f t="shared" si="30"/>
        <v>4.8751973232011512</v>
      </c>
      <c r="I135" s="104">
        <f>IF(ISNUMBER(results!C$38),4*PI()*F135/((G135*0.001)^2*results!C$38),4*PI()*F135/((G135*0.001)^2*results!D$38))</f>
        <v>14.010165967713391</v>
      </c>
      <c r="J135" s="15">
        <f t="shared" si="31"/>
        <v>5.6999999999999877</v>
      </c>
      <c r="K135" s="5">
        <f t="shared" si="24"/>
        <v>302</v>
      </c>
      <c r="L135" s="1">
        <f t="shared" si="25"/>
        <v>5.6970934865054046</v>
      </c>
      <c r="M135" s="2">
        <f t="shared" si="26"/>
        <v>18.013677216545513</v>
      </c>
      <c r="N135" s="3" t="b">
        <f t="shared" si="35"/>
        <v>0</v>
      </c>
      <c r="O135" s="3" t="str">
        <f t="shared" si="32"/>
        <v/>
      </c>
      <c r="P135" s="4" t="str">
        <f t="shared" si="33"/>
        <v/>
      </c>
      <c r="Q135" s="4" t="str">
        <f t="shared" si="34"/>
        <v/>
      </c>
      <c r="R135" s="4" t="str">
        <f t="shared" si="27"/>
        <v/>
      </c>
      <c r="S135" s="4" t="str">
        <f t="shared" si="28"/>
        <v/>
      </c>
      <c r="T135" s="100" t="str">
        <f t="shared" si="29"/>
        <v/>
      </c>
      <c r="U135" s="17"/>
      <c r="V135" s="6"/>
    </row>
    <row r="136" spans="5:22" s="103" customFormat="1" x14ac:dyDescent="0.2">
      <c r="E136" s="11">
        <f>IF(ISNUMBER('raw data'!B238),'raw data'!B238,FALSE)</f>
        <v>132</v>
      </c>
      <c r="F136" s="13">
        <f>IF(ISNUMBER('raw data'!C238),'raw data'!C238,FALSE)</f>
        <v>12.153</v>
      </c>
      <c r="G136" s="12">
        <f>IF(ISNUMBER('raw data'!D238),'raw data'!D238,FALSE)</f>
        <v>359.75</v>
      </c>
      <c r="H136" s="14">
        <f t="shared" si="30"/>
        <v>4.8828019225863706</v>
      </c>
      <c r="I136" s="104">
        <f>IF(ISNUMBER(results!C$38),4*PI()*F136/((G136*0.001)^2*results!C$38),4*PI()*F136/((G136*0.001)^2*results!D$38))</f>
        <v>14.047934403736393</v>
      </c>
      <c r="J136" s="15">
        <f t="shared" si="31"/>
        <v>5.6999999999999877</v>
      </c>
      <c r="K136" s="5">
        <f t="shared" si="24"/>
        <v>302</v>
      </c>
      <c r="L136" s="1">
        <f t="shared" si="25"/>
        <v>5.6970934865054046</v>
      </c>
      <c r="M136" s="2">
        <f t="shared" si="26"/>
        <v>18.013677216545513</v>
      </c>
      <c r="N136" s="3" t="b">
        <f t="shared" si="35"/>
        <v>0</v>
      </c>
      <c r="O136" s="3" t="str">
        <f t="shared" si="32"/>
        <v/>
      </c>
      <c r="P136" s="4" t="str">
        <f t="shared" si="33"/>
        <v/>
      </c>
      <c r="Q136" s="4" t="str">
        <f t="shared" si="34"/>
        <v/>
      </c>
      <c r="R136" s="4" t="str">
        <f t="shared" si="27"/>
        <v/>
      </c>
      <c r="S136" s="4" t="str">
        <f t="shared" si="28"/>
        <v/>
      </c>
      <c r="T136" s="100" t="str">
        <f t="shared" si="29"/>
        <v/>
      </c>
      <c r="U136" s="17"/>
      <c r="V136" s="6"/>
    </row>
    <row r="137" spans="5:22" s="103" customFormat="1" x14ac:dyDescent="0.2">
      <c r="E137" s="11">
        <f>IF(ISNUMBER('raw data'!B239),'raw data'!B239,FALSE)</f>
        <v>133</v>
      </c>
      <c r="F137" s="13">
        <f>IF(ISNUMBER('raw data'!C239),'raw data'!C239,FALSE)</f>
        <v>12.180999999999999</v>
      </c>
      <c r="G137" s="12">
        <f>IF(ISNUMBER('raw data'!D239),'raw data'!D239,FALSE)</f>
        <v>359.81</v>
      </c>
      <c r="H137" s="14">
        <f t="shared" si="30"/>
        <v>4.8903491282217537</v>
      </c>
      <c r="I137" s="104">
        <f>IF(ISNUMBER(results!C$38),4*PI()*F137/((G137*0.001)^2*results!C$38),4*PI()*F137/((G137*0.001)^2*results!D$38))</f>
        <v>14.075604732487065</v>
      </c>
      <c r="J137" s="15">
        <f t="shared" si="31"/>
        <v>5.6999999999999877</v>
      </c>
      <c r="K137" s="5">
        <f t="shared" si="24"/>
        <v>302</v>
      </c>
      <c r="L137" s="1">
        <f t="shared" si="25"/>
        <v>5.6970934865054046</v>
      </c>
      <c r="M137" s="2">
        <f t="shared" si="26"/>
        <v>18.013677216545513</v>
      </c>
      <c r="N137" s="3" t="b">
        <f t="shared" si="35"/>
        <v>0</v>
      </c>
      <c r="O137" s="3" t="str">
        <f t="shared" si="32"/>
        <v/>
      </c>
      <c r="P137" s="4" t="str">
        <f t="shared" si="33"/>
        <v/>
      </c>
      <c r="Q137" s="4" t="str">
        <f t="shared" si="34"/>
        <v/>
      </c>
      <c r="R137" s="4" t="str">
        <f t="shared" si="27"/>
        <v/>
      </c>
      <c r="S137" s="4" t="str">
        <f t="shared" si="28"/>
        <v/>
      </c>
      <c r="T137" s="100" t="str">
        <f t="shared" si="29"/>
        <v/>
      </c>
      <c r="U137" s="17"/>
      <c r="V137" s="6"/>
    </row>
    <row r="138" spans="5:22" s="103" customFormat="1" x14ac:dyDescent="0.2">
      <c r="E138" s="11">
        <f>IF(ISNUMBER('raw data'!B240),'raw data'!B240,FALSE)</f>
        <v>134</v>
      </c>
      <c r="F138" s="13">
        <f>IF(ISNUMBER('raw data'!C240),'raw data'!C240,FALSE)</f>
        <v>12.212999999999999</v>
      </c>
      <c r="G138" s="12">
        <f>IF(ISNUMBER('raw data'!D240),'raw data'!D240,FALSE)</f>
        <v>359.75</v>
      </c>
      <c r="H138" s="14">
        <f t="shared" si="30"/>
        <v>4.8978397999509111</v>
      </c>
      <c r="I138" s="104">
        <f>IF(ISNUMBER(results!C$38),4*PI()*F138/((G138*0.001)^2*results!C$38),4*PI()*F138/((G138*0.001)^2*results!D$38))</f>
        <v>14.11728979452255</v>
      </c>
      <c r="J138" s="15">
        <f t="shared" si="31"/>
        <v>5.6999999999999877</v>
      </c>
      <c r="K138" s="5">
        <f t="shared" si="24"/>
        <v>302</v>
      </c>
      <c r="L138" s="1">
        <f t="shared" si="25"/>
        <v>5.6970934865054046</v>
      </c>
      <c r="M138" s="2">
        <f t="shared" si="26"/>
        <v>18.013677216545513</v>
      </c>
      <c r="N138" s="3" t="b">
        <f t="shared" si="35"/>
        <v>0</v>
      </c>
      <c r="O138" s="3" t="str">
        <f t="shared" si="32"/>
        <v/>
      </c>
      <c r="P138" s="4" t="str">
        <f t="shared" si="33"/>
        <v/>
      </c>
      <c r="Q138" s="4" t="str">
        <f t="shared" si="34"/>
        <v/>
      </c>
      <c r="R138" s="4" t="str">
        <f t="shared" si="27"/>
        <v/>
      </c>
      <c r="S138" s="4" t="str">
        <f t="shared" si="28"/>
        <v/>
      </c>
      <c r="T138" s="100" t="str">
        <f t="shared" si="29"/>
        <v/>
      </c>
      <c r="U138" s="17"/>
      <c r="V138" s="6"/>
    </row>
    <row r="139" spans="5:22" s="103" customFormat="1" x14ac:dyDescent="0.2">
      <c r="E139" s="11">
        <f>IF(ISNUMBER('raw data'!B241),'raw data'!B241,FALSE)</f>
        <v>135</v>
      </c>
      <c r="F139" s="13">
        <f>IF(ISNUMBER('raw data'!C241),'raw data'!C241,FALSE)</f>
        <v>12.246</v>
      </c>
      <c r="G139" s="12">
        <f>IF(ISNUMBER('raw data'!D241),'raw data'!D241,FALSE)</f>
        <v>359.83</v>
      </c>
      <c r="H139" s="14">
        <f t="shared" si="30"/>
        <v>4.9052747784384296</v>
      </c>
      <c r="I139" s="104">
        <f>IF(ISNUMBER(results!C$38),4*PI()*F139/((G139*0.001)^2*results!C$38),4*PI()*F139/((G139*0.001)^2*results!D$38))</f>
        <v>14.149141682292287</v>
      </c>
      <c r="J139" s="15">
        <f t="shared" si="31"/>
        <v>5.6999999999999877</v>
      </c>
      <c r="K139" s="5">
        <f t="shared" si="24"/>
        <v>302</v>
      </c>
      <c r="L139" s="1">
        <f t="shared" si="25"/>
        <v>5.6970934865054046</v>
      </c>
      <c r="M139" s="2">
        <f t="shared" si="26"/>
        <v>18.013677216545513</v>
      </c>
      <c r="N139" s="3" t="b">
        <f t="shared" si="35"/>
        <v>0</v>
      </c>
      <c r="O139" s="3" t="str">
        <f t="shared" si="32"/>
        <v/>
      </c>
      <c r="P139" s="4" t="str">
        <f t="shared" si="33"/>
        <v/>
      </c>
      <c r="Q139" s="4" t="str">
        <f t="shared" si="34"/>
        <v/>
      </c>
      <c r="R139" s="4" t="str">
        <f t="shared" si="27"/>
        <v/>
      </c>
      <c r="S139" s="4" t="str">
        <f t="shared" si="28"/>
        <v/>
      </c>
      <c r="T139" s="100" t="str">
        <f t="shared" si="29"/>
        <v/>
      </c>
      <c r="U139" s="17"/>
      <c r="V139" s="6"/>
    </row>
    <row r="140" spans="5:22" s="103" customFormat="1" x14ac:dyDescent="0.2">
      <c r="E140" s="11">
        <f>IF(ISNUMBER('raw data'!B242),'raw data'!B242,FALSE)</f>
        <v>136</v>
      </c>
      <c r="F140" s="13">
        <f>IF(ISNUMBER('raw data'!C242),'raw data'!C242,FALSE)</f>
        <v>12.278</v>
      </c>
      <c r="G140" s="12">
        <f>IF(ISNUMBER('raw data'!D242),'raw data'!D242,FALSE)</f>
        <v>359.84</v>
      </c>
      <c r="H140" s="14">
        <f t="shared" si="30"/>
        <v>4.9126548857360524</v>
      </c>
      <c r="I140" s="104">
        <f>IF(ISNUMBER(results!C$38),4*PI()*F140/((G140*0.001)^2*results!C$38),4*PI()*F140/((G140*0.001)^2*results!D$38))</f>
        <v>14.185326321347977</v>
      </c>
      <c r="J140" s="15">
        <f t="shared" si="31"/>
        <v>5.6999999999999877</v>
      </c>
      <c r="K140" s="5">
        <f t="shared" si="24"/>
        <v>302</v>
      </c>
      <c r="L140" s="1">
        <f t="shared" si="25"/>
        <v>5.6970934865054046</v>
      </c>
      <c r="M140" s="2">
        <f t="shared" si="26"/>
        <v>18.013677216545513</v>
      </c>
      <c r="N140" s="3" t="b">
        <f t="shared" si="35"/>
        <v>0</v>
      </c>
      <c r="O140" s="3" t="str">
        <f t="shared" si="32"/>
        <v/>
      </c>
      <c r="P140" s="4" t="str">
        <f t="shared" si="33"/>
        <v/>
      </c>
      <c r="Q140" s="4" t="str">
        <f t="shared" si="34"/>
        <v/>
      </c>
      <c r="R140" s="4" t="str">
        <f t="shared" si="27"/>
        <v/>
      </c>
      <c r="S140" s="4" t="str">
        <f t="shared" si="28"/>
        <v/>
      </c>
      <c r="T140" s="100" t="str">
        <f t="shared" si="29"/>
        <v/>
      </c>
      <c r="U140" s="17"/>
      <c r="V140" s="6"/>
    </row>
    <row r="141" spans="5:22" s="103" customFormat="1" x14ac:dyDescent="0.2">
      <c r="E141" s="11">
        <f>IF(ISNUMBER('raw data'!B243),'raw data'!B243,FALSE)</f>
        <v>137</v>
      </c>
      <c r="F141" s="13">
        <f>IF(ISNUMBER('raw data'!C243),'raw data'!C243,FALSE)</f>
        <v>12.308999999999999</v>
      </c>
      <c r="G141" s="12">
        <f>IF(ISNUMBER('raw data'!D243),'raw data'!D243,FALSE)</f>
        <v>359.74</v>
      </c>
      <c r="H141" s="14">
        <f t="shared" si="30"/>
        <v>4.9199809258281251</v>
      </c>
      <c r="I141" s="104">
        <f>IF(ISNUMBER(results!C$38),4*PI()*F141/((G141*0.001)^2*results!C$38),4*PI()*F141/((G141*0.001)^2*results!D$38))</f>
        <v>14.229049460875492</v>
      </c>
      <c r="J141" s="15">
        <f t="shared" si="31"/>
        <v>5.6999999999999877</v>
      </c>
      <c r="K141" s="5">
        <f t="shared" si="24"/>
        <v>302</v>
      </c>
      <c r="L141" s="1">
        <f t="shared" si="25"/>
        <v>5.6970934865054046</v>
      </c>
      <c r="M141" s="2">
        <f t="shared" si="26"/>
        <v>18.013677216545513</v>
      </c>
      <c r="N141" s="3" t="b">
        <f t="shared" si="35"/>
        <v>0</v>
      </c>
      <c r="O141" s="3" t="str">
        <f t="shared" si="32"/>
        <v/>
      </c>
      <c r="P141" s="4" t="str">
        <f t="shared" si="33"/>
        <v/>
      </c>
      <c r="Q141" s="4" t="str">
        <f t="shared" si="34"/>
        <v/>
      </c>
      <c r="R141" s="4" t="str">
        <f t="shared" si="27"/>
        <v/>
      </c>
      <c r="S141" s="4" t="str">
        <f t="shared" si="28"/>
        <v/>
      </c>
      <c r="T141" s="100" t="str">
        <f t="shared" si="29"/>
        <v/>
      </c>
      <c r="U141" s="17"/>
      <c r="V141" s="6"/>
    </row>
    <row r="142" spans="5:22" s="103" customFormat="1" x14ac:dyDescent="0.2">
      <c r="E142" s="11">
        <f>IF(ISNUMBER('raw data'!B244),'raw data'!B244,FALSE)</f>
        <v>138</v>
      </c>
      <c r="F142" s="13">
        <f>IF(ISNUMBER('raw data'!C244),'raw data'!C244,FALSE)</f>
        <v>12.340999999999999</v>
      </c>
      <c r="G142" s="12">
        <f>IF(ISNUMBER('raw data'!D244),'raw data'!D244,FALSE)</f>
        <v>359.82</v>
      </c>
      <c r="H142" s="14">
        <f t="shared" si="30"/>
        <v>4.9272536851572051</v>
      </c>
      <c r="I142" s="104">
        <f>IF(ISNUMBER(results!C$38),4*PI()*F142/((G142*0.001)^2*results!C$38),4*PI()*F142/((G142*0.001)^2*results!D$38))</f>
        <v>14.259698129807143</v>
      </c>
      <c r="J142" s="15">
        <f t="shared" si="31"/>
        <v>5.6999999999999877</v>
      </c>
      <c r="K142" s="5">
        <f t="shared" si="24"/>
        <v>302</v>
      </c>
      <c r="L142" s="1">
        <f t="shared" si="25"/>
        <v>5.6970934865054046</v>
      </c>
      <c r="M142" s="2">
        <f t="shared" si="26"/>
        <v>18.013677216545513</v>
      </c>
      <c r="N142" s="3" t="b">
        <f t="shared" si="35"/>
        <v>0</v>
      </c>
      <c r="O142" s="3" t="str">
        <f t="shared" si="32"/>
        <v/>
      </c>
      <c r="P142" s="4" t="str">
        <f t="shared" si="33"/>
        <v/>
      </c>
      <c r="Q142" s="4" t="str">
        <f t="shared" si="34"/>
        <v/>
      </c>
      <c r="R142" s="4" t="str">
        <f t="shared" si="27"/>
        <v/>
      </c>
      <c r="S142" s="4" t="str">
        <f t="shared" si="28"/>
        <v/>
      </c>
      <c r="T142" s="100" t="str">
        <f t="shared" si="29"/>
        <v/>
      </c>
      <c r="U142" s="17"/>
      <c r="V142" s="6"/>
    </row>
    <row r="143" spans="5:22" s="103" customFormat="1" x14ac:dyDescent="0.2">
      <c r="E143" s="11">
        <f>IF(ISNUMBER('raw data'!B245),'raw data'!B245,FALSE)</f>
        <v>139</v>
      </c>
      <c r="F143" s="13">
        <f>IF(ISNUMBER('raw data'!C245),'raw data'!C245,FALSE)</f>
        <v>12.366</v>
      </c>
      <c r="G143" s="12">
        <f>IF(ISNUMBER('raw data'!D245),'raw data'!D245,FALSE)</f>
        <v>359.74</v>
      </c>
      <c r="H143" s="14">
        <f t="shared" si="30"/>
        <v>4.9344739331306915</v>
      </c>
      <c r="I143" s="104">
        <f>IF(ISNUMBER(results!C$38),4*PI()*F143/((G143*0.001)^2*results!C$38),4*PI()*F143/((G143*0.001)^2*results!D$38))</f>
        <v>14.294940745242208</v>
      </c>
      <c r="J143" s="15">
        <f t="shared" si="31"/>
        <v>5.6999999999999877</v>
      </c>
      <c r="K143" s="5">
        <f t="shared" si="24"/>
        <v>302</v>
      </c>
      <c r="L143" s="1">
        <f t="shared" si="25"/>
        <v>5.6970934865054046</v>
      </c>
      <c r="M143" s="2">
        <f t="shared" si="26"/>
        <v>18.013677216545513</v>
      </c>
      <c r="N143" s="3" t="b">
        <f t="shared" si="35"/>
        <v>0</v>
      </c>
      <c r="O143" s="3" t="str">
        <f t="shared" si="32"/>
        <v/>
      </c>
      <c r="P143" s="4" t="str">
        <f t="shared" si="33"/>
        <v/>
      </c>
      <c r="Q143" s="4" t="str">
        <f t="shared" si="34"/>
        <v/>
      </c>
      <c r="R143" s="4" t="str">
        <f t="shared" si="27"/>
        <v/>
      </c>
      <c r="S143" s="4" t="str">
        <f t="shared" si="28"/>
        <v/>
      </c>
      <c r="T143" s="100" t="str">
        <f t="shared" si="29"/>
        <v/>
      </c>
      <c r="U143" s="17"/>
      <c r="V143" s="6"/>
    </row>
    <row r="144" spans="5:22" s="103" customFormat="1" x14ac:dyDescent="0.2">
      <c r="E144" s="11">
        <f>IF(ISNUMBER('raw data'!B246),'raw data'!B246,FALSE)</f>
        <v>140</v>
      </c>
      <c r="F144" s="13">
        <f>IF(ISNUMBER('raw data'!C246),'raw data'!C246,FALSE)</f>
        <v>12.398</v>
      </c>
      <c r="G144" s="12">
        <f>IF(ISNUMBER('raw data'!D246),'raw data'!D246,FALSE)</f>
        <v>359.84</v>
      </c>
      <c r="H144" s="14">
        <f t="shared" si="30"/>
        <v>4.9416424226093039</v>
      </c>
      <c r="I144" s="104">
        <f>IF(ISNUMBER(results!C$38),4*PI()*F144/((G144*0.001)^2*results!C$38),4*PI()*F144/((G144*0.001)^2*results!D$38))</f>
        <v>14.323967725368318</v>
      </c>
      <c r="J144" s="15">
        <f t="shared" si="31"/>
        <v>5.6999999999999877</v>
      </c>
      <c r="K144" s="5">
        <f t="shared" si="24"/>
        <v>302</v>
      </c>
      <c r="L144" s="1">
        <f t="shared" si="25"/>
        <v>5.6970934865054046</v>
      </c>
      <c r="M144" s="2">
        <f t="shared" si="26"/>
        <v>18.013677216545513</v>
      </c>
      <c r="N144" s="3" t="b">
        <f t="shared" si="35"/>
        <v>0</v>
      </c>
      <c r="O144" s="3" t="str">
        <f t="shared" si="32"/>
        <v/>
      </c>
      <c r="P144" s="4" t="str">
        <f t="shared" si="33"/>
        <v/>
      </c>
      <c r="Q144" s="4" t="str">
        <f t="shared" si="34"/>
        <v/>
      </c>
      <c r="R144" s="4" t="str">
        <f t="shared" si="27"/>
        <v/>
      </c>
      <c r="S144" s="4" t="str">
        <f t="shared" si="28"/>
        <v/>
      </c>
      <c r="T144" s="100" t="str">
        <f t="shared" si="29"/>
        <v/>
      </c>
      <c r="U144" s="17"/>
      <c r="V144" s="6"/>
    </row>
    <row r="145" spans="5:22" s="103" customFormat="1" x14ac:dyDescent="0.2">
      <c r="E145" s="11">
        <f>IF(ISNUMBER('raw data'!B247),'raw data'!B247,FALSE)</f>
        <v>141</v>
      </c>
      <c r="F145" s="13">
        <f>IF(ISNUMBER('raw data'!C247),'raw data'!C247,FALSE)</f>
        <v>12.429</v>
      </c>
      <c r="G145" s="12">
        <f>IF(ISNUMBER('raw data'!D247),'raw data'!D247,FALSE)</f>
        <v>359.75</v>
      </c>
      <c r="H145" s="14">
        <f t="shared" si="30"/>
        <v>4.9487598903781684</v>
      </c>
      <c r="I145" s="104">
        <f>IF(ISNUMBER(results!C$38),4*PI()*F145/((G145*0.001)^2*results!C$38),4*PI()*F145/((G145*0.001)^2*results!D$38))</f>
        <v>14.366969201352724</v>
      </c>
      <c r="J145" s="15">
        <f t="shared" si="31"/>
        <v>5.6999999999999877</v>
      </c>
      <c r="K145" s="5">
        <f t="shared" si="24"/>
        <v>302</v>
      </c>
      <c r="L145" s="1">
        <f t="shared" si="25"/>
        <v>5.6970934865054046</v>
      </c>
      <c r="M145" s="2">
        <f t="shared" si="26"/>
        <v>18.013677216545513</v>
      </c>
      <c r="N145" s="3" t="b">
        <f t="shared" si="35"/>
        <v>0</v>
      </c>
      <c r="O145" s="3" t="str">
        <f t="shared" si="32"/>
        <v/>
      </c>
      <c r="P145" s="4" t="str">
        <f t="shared" si="33"/>
        <v/>
      </c>
      <c r="Q145" s="4" t="str">
        <f t="shared" si="34"/>
        <v/>
      </c>
      <c r="R145" s="4" t="str">
        <f t="shared" si="27"/>
        <v/>
      </c>
      <c r="S145" s="4" t="str">
        <f t="shared" si="28"/>
        <v/>
      </c>
      <c r="T145" s="100" t="str">
        <f t="shared" si="29"/>
        <v/>
      </c>
      <c r="U145" s="17"/>
      <c r="V145" s="6"/>
    </row>
    <row r="146" spans="5:22" s="103" customFormat="1" x14ac:dyDescent="0.2">
      <c r="E146" s="11">
        <f>IF(ISNUMBER('raw data'!B248),'raw data'!B248,FALSE)</f>
        <v>142</v>
      </c>
      <c r="F146" s="13">
        <f>IF(ISNUMBER('raw data'!C248),'raw data'!C248,FALSE)</f>
        <v>12.46</v>
      </c>
      <c r="G146" s="12">
        <f>IF(ISNUMBER('raw data'!D248),'raw data'!D248,FALSE)</f>
        <v>359.77</v>
      </c>
      <c r="H146" s="14">
        <f t="shared" si="30"/>
        <v>4.9558270576012609</v>
      </c>
      <c r="I146" s="104">
        <f>IF(ISNUMBER(results!C$38),4*PI()*F146/((G146*0.001)^2*results!C$38),4*PI()*F146/((G146*0.001)^2*results!D$38))</f>
        <v>14.401201529936269</v>
      </c>
      <c r="J146" s="15">
        <f t="shared" si="31"/>
        <v>5.6999999999999877</v>
      </c>
      <c r="K146" s="5">
        <f t="shared" si="24"/>
        <v>302</v>
      </c>
      <c r="L146" s="1">
        <f t="shared" si="25"/>
        <v>5.6970934865054046</v>
      </c>
      <c r="M146" s="2">
        <f t="shared" si="26"/>
        <v>18.013677216545513</v>
      </c>
      <c r="N146" s="3" t="b">
        <f t="shared" si="35"/>
        <v>0</v>
      </c>
      <c r="O146" s="3" t="str">
        <f t="shared" si="32"/>
        <v/>
      </c>
      <c r="P146" s="4" t="str">
        <f t="shared" si="33"/>
        <v/>
      </c>
      <c r="Q146" s="4" t="str">
        <f t="shared" si="34"/>
        <v/>
      </c>
      <c r="R146" s="4" t="str">
        <f t="shared" si="27"/>
        <v/>
      </c>
      <c r="S146" s="4" t="str">
        <f t="shared" si="28"/>
        <v/>
      </c>
      <c r="T146" s="100" t="str">
        <f t="shared" si="29"/>
        <v/>
      </c>
      <c r="U146" s="17"/>
      <c r="V146" s="6"/>
    </row>
    <row r="147" spans="5:22" s="103" customFormat="1" x14ac:dyDescent="0.2">
      <c r="E147" s="11">
        <f>IF(ISNUMBER('raw data'!B249),'raw data'!B249,FALSE)</f>
        <v>143</v>
      </c>
      <c r="F147" s="13">
        <f>IF(ISNUMBER('raw data'!C249),'raw data'!C249,FALSE)</f>
        <v>12.492000000000001</v>
      </c>
      <c r="G147" s="12">
        <f>IF(ISNUMBER('raw data'!D249),'raw data'!D249,FALSE)</f>
        <v>359.83</v>
      </c>
      <c r="H147" s="14">
        <f t="shared" si="30"/>
        <v>4.962844630259907</v>
      </c>
      <c r="I147" s="104">
        <f>IF(ISNUMBER(results!C$38),4*PI()*F147/((G147*0.001)^2*results!C$38),4*PI()*F147/((G147*0.001)^2*results!D$38))</f>
        <v>14.433372357928734</v>
      </c>
      <c r="J147" s="15">
        <f t="shared" si="31"/>
        <v>5.6999999999999877</v>
      </c>
      <c r="K147" s="5">
        <f t="shared" si="24"/>
        <v>302</v>
      </c>
      <c r="L147" s="1">
        <f t="shared" si="25"/>
        <v>5.6970934865054046</v>
      </c>
      <c r="M147" s="2">
        <f t="shared" si="26"/>
        <v>18.013677216545513</v>
      </c>
      <c r="N147" s="3" t="b">
        <f t="shared" si="35"/>
        <v>0</v>
      </c>
      <c r="O147" s="3" t="str">
        <f t="shared" si="32"/>
        <v/>
      </c>
      <c r="P147" s="4" t="str">
        <f t="shared" si="33"/>
        <v/>
      </c>
      <c r="Q147" s="4" t="str">
        <f t="shared" si="34"/>
        <v/>
      </c>
      <c r="R147" s="4" t="str">
        <f t="shared" si="27"/>
        <v/>
      </c>
      <c r="S147" s="4" t="str">
        <f t="shared" si="28"/>
        <v/>
      </c>
      <c r="T147" s="100" t="str">
        <f t="shared" si="29"/>
        <v/>
      </c>
      <c r="U147" s="17"/>
      <c r="V147" s="6"/>
    </row>
    <row r="148" spans="5:22" s="103" customFormat="1" x14ac:dyDescent="0.2">
      <c r="E148" s="11">
        <f>IF(ISNUMBER('raw data'!B250),'raw data'!B250,FALSE)</f>
        <v>144</v>
      </c>
      <c r="F148" s="13">
        <f>IF(ISNUMBER('raw data'!C250),'raw data'!C250,FALSE)</f>
        <v>12.521000000000001</v>
      </c>
      <c r="G148" s="12">
        <f>IF(ISNUMBER('raw data'!D250),'raw data'!D250,FALSE)</f>
        <v>359.78</v>
      </c>
      <c r="H148" s="14">
        <f t="shared" si="30"/>
        <v>4.9698132995760007</v>
      </c>
      <c r="I148" s="104">
        <f>IF(ISNUMBER(results!C$38),4*PI()*F148/((G148*0.001)^2*results!C$38),4*PI()*F148/((G148*0.001)^2*results!D$38))</f>
        <v>14.470900540466012</v>
      </c>
      <c r="J148" s="15">
        <f t="shared" si="31"/>
        <v>5.6999999999999877</v>
      </c>
      <c r="K148" s="5">
        <f t="shared" si="24"/>
        <v>302</v>
      </c>
      <c r="L148" s="1">
        <f t="shared" si="25"/>
        <v>5.6970934865054046</v>
      </c>
      <c r="M148" s="2">
        <f t="shared" si="26"/>
        <v>18.013677216545513</v>
      </c>
      <c r="N148" s="3" t="b">
        <f t="shared" si="35"/>
        <v>0</v>
      </c>
      <c r="O148" s="3" t="str">
        <f t="shared" si="32"/>
        <v/>
      </c>
      <c r="P148" s="4" t="str">
        <f t="shared" si="33"/>
        <v/>
      </c>
      <c r="Q148" s="4" t="str">
        <f t="shared" si="34"/>
        <v/>
      </c>
      <c r="R148" s="4" t="str">
        <f t="shared" si="27"/>
        <v/>
      </c>
      <c r="S148" s="4" t="str">
        <f t="shared" si="28"/>
        <v/>
      </c>
      <c r="T148" s="100" t="str">
        <f t="shared" si="29"/>
        <v/>
      </c>
      <c r="U148" s="17"/>
      <c r="V148" s="6"/>
    </row>
    <row r="149" spans="5:22" s="103" customFormat="1" x14ac:dyDescent="0.2">
      <c r="E149" s="11">
        <f>IF(ISNUMBER('raw data'!B251),'raw data'!B251,FALSE)</f>
        <v>145</v>
      </c>
      <c r="F149" s="13">
        <f>IF(ISNUMBER('raw data'!C251),'raw data'!C251,FALSE)</f>
        <v>12.544</v>
      </c>
      <c r="G149" s="12">
        <f>IF(ISNUMBER('raw data'!D251),'raw data'!D251,FALSE)</f>
        <v>359.78</v>
      </c>
      <c r="H149" s="14">
        <f t="shared" si="30"/>
        <v>4.9767337424205742</v>
      </c>
      <c r="I149" s="104">
        <f>IF(ISNUMBER(results!C$38),4*PI()*F149/((G149*0.001)^2*results!C$38),4*PI()*F149/((G149*0.001)^2*results!D$38))</f>
        <v>14.497482340037189</v>
      </c>
      <c r="J149" s="15">
        <f t="shared" si="31"/>
        <v>5.6999999999999877</v>
      </c>
      <c r="K149" s="5">
        <f t="shared" si="24"/>
        <v>302</v>
      </c>
      <c r="L149" s="1">
        <f t="shared" si="25"/>
        <v>5.6970934865054046</v>
      </c>
      <c r="M149" s="2">
        <f t="shared" si="26"/>
        <v>18.013677216545513</v>
      </c>
      <c r="N149" s="3" t="b">
        <f t="shared" si="35"/>
        <v>0</v>
      </c>
      <c r="O149" s="3" t="str">
        <f t="shared" si="32"/>
        <v/>
      </c>
      <c r="P149" s="4" t="str">
        <f t="shared" si="33"/>
        <v/>
      </c>
      <c r="Q149" s="4" t="str">
        <f t="shared" si="34"/>
        <v/>
      </c>
      <c r="R149" s="4" t="str">
        <f t="shared" si="27"/>
        <v/>
      </c>
      <c r="S149" s="4" t="str">
        <f t="shared" si="28"/>
        <v/>
      </c>
      <c r="T149" s="100" t="str">
        <f t="shared" si="29"/>
        <v/>
      </c>
      <c r="U149" s="17"/>
      <c r="V149" s="6"/>
    </row>
    <row r="150" spans="5:22" s="103" customFormat="1" x14ac:dyDescent="0.2">
      <c r="E150" s="11">
        <f>IF(ISNUMBER('raw data'!B252),'raw data'!B252,FALSE)</f>
        <v>146</v>
      </c>
      <c r="F150" s="13">
        <f>IF(ISNUMBER('raw data'!C252),'raw data'!C252,FALSE)</f>
        <v>12.576000000000001</v>
      </c>
      <c r="G150" s="12">
        <f>IF(ISNUMBER('raw data'!D252),'raw data'!D252,FALSE)</f>
        <v>359.78</v>
      </c>
      <c r="H150" s="14">
        <f t="shared" si="30"/>
        <v>4.9836066217083363</v>
      </c>
      <c r="I150" s="104">
        <f>IF(ISNUMBER(results!C$38),4*PI()*F150/((G150*0.001)^2*results!C$38),4*PI()*F150/((G150*0.001)^2*results!D$38))</f>
        <v>14.534465713353612</v>
      </c>
      <c r="J150" s="15">
        <f t="shared" si="31"/>
        <v>5.6999999999999877</v>
      </c>
      <c r="K150" s="5">
        <f t="shared" si="24"/>
        <v>302</v>
      </c>
      <c r="L150" s="1">
        <f t="shared" si="25"/>
        <v>5.6970934865054046</v>
      </c>
      <c r="M150" s="2">
        <f t="shared" si="26"/>
        <v>18.013677216545513</v>
      </c>
      <c r="N150" s="3" t="b">
        <f t="shared" si="35"/>
        <v>0</v>
      </c>
      <c r="O150" s="3" t="str">
        <f t="shared" si="32"/>
        <v/>
      </c>
      <c r="P150" s="4" t="str">
        <f t="shared" si="33"/>
        <v/>
      </c>
      <c r="Q150" s="4" t="str">
        <f t="shared" si="34"/>
        <v/>
      </c>
      <c r="R150" s="4" t="str">
        <f t="shared" si="27"/>
        <v/>
      </c>
      <c r="S150" s="4" t="str">
        <f t="shared" si="28"/>
        <v/>
      </c>
      <c r="T150" s="100" t="str">
        <f t="shared" si="29"/>
        <v/>
      </c>
      <c r="U150" s="17"/>
      <c r="V150" s="6"/>
    </row>
    <row r="151" spans="5:22" s="103" customFormat="1" x14ac:dyDescent="0.2">
      <c r="E151" s="11">
        <f>IF(ISNUMBER('raw data'!B253),'raw data'!B253,FALSE)</f>
        <v>147</v>
      </c>
      <c r="F151" s="13">
        <f>IF(ISNUMBER('raw data'!C253),'raw data'!C253,FALSE)</f>
        <v>12.603999999999999</v>
      </c>
      <c r="G151" s="12">
        <f>IF(ISNUMBER('raw data'!D253),'raw data'!D253,FALSE)</f>
        <v>359.81</v>
      </c>
      <c r="H151" s="14">
        <f t="shared" si="30"/>
        <v>4.990432586778736</v>
      </c>
      <c r="I151" s="104">
        <f>IF(ISNUMBER(results!C$38),4*PI()*F151/((G151*0.001)^2*results!C$38),4*PI()*F151/((G151*0.001)^2*results!D$38))</f>
        <v>14.564397179892207</v>
      </c>
      <c r="J151" s="15">
        <f t="shared" si="31"/>
        <v>5.6999999999999877</v>
      </c>
      <c r="K151" s="5">
        <f t="shared" si="24"/>
        <v>302</v>
      </c>
      <c r="L151" s="1">
        <f t="shared" si="25"/>
        <v>5.6970934865054046</v>
      </c>
      <c r="M151" s="2">
        <f t="shared" si="26"/>
        <v>18.013677216545513</v>
      </c>
      <c r="N151" s="3" t="b">
        <f t="shared" si="35"/>
        <v>0</v>
      </c>
      <c r="O151" s="3" t="str">
        <f t="shared" si="32"/>
        <v/>
      </c>
      <c r="P151" s="4" t="str">
        <f t="shared" si="33"/>
        <v/>
      </c>
      <c r="Q151" s="4" t="str">
        <f t="shared" si="34"/>
        <v/>
      </c>
      <c r="R151" s="4" t="str">
        <f t="shared" si="27"/>
        <v/>
      </c>
      <c r="S151" s="4" t="str">
        <f t="shared" si="28"/>
        <v/>
      </c>
      <c r="T151" s="100" t="str">
        <f t="shared" si="29"/>
        <v/>
      </c>
      <c r="U151" s="17"/>
      <c r="V151" s="6"/>
    </row>
    <row r="152" spans="5:22" s="103" customFormat="1" x14ac:dyDescent="0.2">
      <c r="E152" s="11">
        <f>IF(ISNUMBER('raw data'!B254),'raw data'!B254,FALSE)</f>
        <v>148</v>
      </c>
      <c r="F152" s="13">
        <f>IF(ISNUMBER('raw data'!C254),'raw data'!C254,FALSE)</f>
        <v>12.634</v>
      </c>
      <c r="G152" s="12">
        <f>IF(ISNUMBER('raw data'!D254),'raw data'!D254,FALSE)</f>
        <v>359.79</v>
      </c>
      <c r="H152" s="14">
        <f t="shared" si="30"/>
        <v>4.9972122737641147</v>
      </c>
      <c r="I152" s="104">
        <f>IF(ISNUMBER(results!C$38),4*PI()*F152/((G152*0.001)^2*results!C$38),4*PI()*F152/((G152*0.001)^2*results!D$38))</f>
        <v>14.600686420958835</v>
      </c>
      <c r="J152" s="15">
        <f t="shared" si="31"/>
        <v>5.6999999999999877</v>
      </c>
      <c r="K152" s="5">
        <f t="shared" si="24"/>
        <v>302</v>
      </c>
      <c r="L152" s="1">
        <f t="shared" si="25"/>
        <v>5.6970934865054046</v>
      </c>
      <c r="M152" s="2">
        <f t="shared" si="26"/>
        <v>18.013677216545513</v>
      </c>
      <c r="N152" s="3" t="b">
        <f t="shared" si="35"/>
        <v>0</v>
      </c>
      <c r="O152" s="3" t="str">
        <f t="shared" si="32"/>
        <v/>
      </c>
      <c r="P152" s="4" t="str">
        <f t="shared" si="33"/>
        <v/>
      </c>
      <c r="Q152" s="4" t="str">
        <f t="shared" si="34"/>
        <v/>
      </c>
      <c r="R152" s="4" t="str">
        <f t="shared" si="27"/>
        <v/>
      </c>
      <c r="S152" s="4" t="str">
        <f t="shared" si="28"/>
        <v/>
      </c>
      <c r="T152" s="100" t="str">
        <f t="shared" si="29"/>
        <v/>
      </c>
      <c r="U152" s="17"/>
      <c r="V152" s="6"/>
    </row>
    <row r="153" spans="5:22" s="103" customFormat="1" x14ac:dyDescent="0.2">
      <c r="E153" s="11">
        <f>IF(ISNUMBER('raw data'!B255),'raw data'!B255,FALSE)</f>
        <v>149</v>
      </c>
      <c r="F153" s="13">
        <f>IF(ISNUMBER('raw data'!C255),'raw data'!C255,FALSE)</f>
        <v>12.664</v>
      </c>
      <c r="G153" s="12">
        <f>IF(ISNUMBER('raw data'!D255),'raw data'!D255,FALSE)</f>
        <v>359.8</v>
      </c>
      <c r="H153" s="14">
        <f t="shared" si="30"/>
        <v>5.0039463059454592</v>
      </c>
      <c r="I153" s="104">
        <f>IF(ISNUMBER(results!C$38),4*PI()*F153/((G153*0.001)^2*results!C$38),4*PI()*F153/((G153*0.001)^2*results!D$38))</f>
        <v>14.634542890117883</v>
      </c>
      <c r="J153" s="15">
        <f t="shared" si="31"/>
        <v>5.6999999999999877</v>
      </c>
      <c r="K153" s="5">
        <f t="shared" si="24"/>
        <v>302</v>
      </c>
      <c r="L153" s="1">
        <f t="shared" si="25"/>
        <v>5.6970934865054046</v>
      </c>
      <c r="M153" s="2">
        <f t="shared" si="26"/>
        <v>18.013677216545513</v>
      </c>
      <c r="N153" s="3" t="b">
        <f t="shared" si="35"/>
        <v>0</v>
      </c>
      <c r="O153" s="3" t="str">
        <f t="shared" si="32"/>
        <v/>
      </c>
      <c r="P153" s="4" t="str">
        <f t="shared" si="33"/>
        <v/>
      </c>
      <c r="Q153" s="4" t="str">
        <f t="shared" si="34"/>
        <v/>
      </c>
      <c r="R153" s="4" t="str">
        <f t="shared" si="27"/>
        <v/>
      </c>
      <c r="S153" s="4" t="str">
        <f t="shared" si="28"/>
        <v/>
      </c>
      <c r="T153" s="100" t="str">
        <f t="shared" si="29"/>
        <v/>
      </c>
      <c r="U153" s="17"/>
      <c r="V153" s="6"/>
    </row>
    <row r="154" spans="5:22" s="103" customFormat="1" x14ac:dyDescent="0.2">
      <c r="E154" s="11">
        <f>IF(ISNUMBER('raw data'!B256),'raw data'!B256,FALSE)</f>
        <v>150</v>
      </c>
      <c r="F154" s="13">
        <f>IF(ISNUMBER('raw data'!C256),'raw data'!C256,FALSE)</f>
        <v>12.694000000000001</v>
      </c>
      <c r="G154" s="12">
        <f>IF(ISNUMBER('raw data'!D256),'raw data'!D256,FALSE)</f>
        <v>359.79</v>
      </c>
      <c r="H154" s="14">
        <f t="shared" si="30"/>
        <v>5.0106352940962555</v>
      </c>
      <c r="I154" s="104">
        <f>IF(ISNUMBER(results!C$38),4*PI()*F154/((G154*0.001)^2*results!C$38),4*PI()*F154/((G154*0.001)^2*results!D$38))</f>
        <v>14.67002639129741</v>
      </c>
      <c r="J154" s="15">
        <f t="shared" si="31"/>
        <v>5.6999999999999877</v>
      </c>
      <c r="K154" s="5">
        <f t="shared" si="24"/>
        <v>302</v>
      </c>
      <c r="L154" s="1">
        <f t="shared" si="25"/>
        <v>5.6970934865054046</v>
      </c>
      <c r="M154" s="2">
        <f t="shared" si="26"/>
        <v>18.013677216545513</v>
      </c>
      <c r="N154" s="3" t="b">
        <f t="shared" si="35"/>
        <v>0</v>
      </c>
      <c r="O154" s="3" t="str">
        <f t="shared" si="32"/>
        <v/>
      </c>
      <c r="P154" s="4" t="str">
        <f t="shared" si="33"/>
        <v/>
      </c>
      <c r="Q154" s="4" t="str">
        <f t="shared" si="34"/>
        <v/>
      </c>
      <c r="R154" s="4" t="str">
        <f t="shared" si="27"/>
        <v/>
      </c>
      <c r="S154" s="4" t="str">
        <f t="shared" si="28"/>
        <v/>
      </c>
      <c r="T154" s="100" t="str">
        <f t="shared" si="29"/>
        <v/>
      </c>
      <c r="U154" s="17"/>
      <c r="V154" s="6"/>
    </row>
    <row r="155" spans="5:22" s="103" customFormat="1" x14ac:dyDescent="0.2">
      <c r="E155" s="11">
        <f>IF(ISNUMBER('raw data'!B257),'raw data'!B257,FALSE)</f>
        <v>151</v>
      </c>
      <c r="F155" s="13">
        <f>IF(ISNUMBER('raw data'!C257),'raw data'!C257,FALSE)</f>
        <v>12.715999999999999</v>
      </c>
      <c r="G155" s="12">
        <f>IF(ISNUMBER('raw data'!D257),'raw data'!D257,FALSE)</f>
        <v>359.8</v>
      </c>
      <c r="H155" s="14">
        <f t="shared" si="30"/>
        <v>5.0172798368149243</v>
      </c>
      <c r="I155" s="104">
        <f>IF(ISNUMBER(results!C$38),4*PI()*F155/((G155*0.001)^2*results!C$38),4*PI()*F155/((G155*0.001)^2*results!D$38))</f>
        <v>14.69463419067743</v>
      </c>
      <c r="J155" s="15">
        <f t="shared" si="31"/>
        <v>5.6999999999999877</v>
      </c>
      <c r="K155" s="5">
        <f t="shared" si="24"/>
        <v>302</v>
      </c>
      <c r="L155" s="1">
        <f t="shared" si="25"/>
        <v>5.6970934865054046</v>
      </c>
      <c r="M155" s="2">
        <f t="shared" si="26"/>
        <v>18.013677216545513</v>
      </c>
      <c r="N155" s="3" t="b">
        <f t="shared" si="35"/>
        <v>0</v>
      </c>
      <c r="O155" s="3" t="str">
        <f t="shared" si="32"/>
        <v/>
      </c>
      <c r="P155" s="4" t="str">
        <f t="shared" si="33"/>
        <v/>
      </c>
      <c r="Q155" s="4" t="str">
        <f t="shared" si="34"/>
        <v/>
      </c>
      <c r="R155" s="4" t="str">
        <f t="shared" si="27"/>
        <v/>
      </c>
      <c r="S155" s="4" t="str">
        <f t="shared" si="28"/>
        <v/>
      </c>
      <c r="T155" s="100" t="str">
        <f t="shared" si="29"/>
        <v/>
      </c>
      <c r="U155" s="17"/>
      <c r="V155" s="6"/>
    </row>
    <row r="156" spans="5:22" s="103" customFormat="1" x14ac:dyDescent="0.2">
      <c r="E156" s="11">
        <f>IF(ISNUMBER('raw data'!B258),'raw data'!B258,FALSE)</f>
        <v>152</v>
      </c>
      <c r="F156" s="13">
        <f>IF(ISNUMBER('raw data'!C258),'raw data'!C258,FALSE)</f>
        <v>12.746</v>
      </c>
      <c r="G156" s="12">
        <f>IF(ISNUMBER('raw data'!D258),'raw data'!D258,FALSE)</f>
        <v>359.78</v>
      </c>
      <c r="H156" s="14">
        <f t="shared" si="30"/>
        <v>5.0238805208462765</v>
      </c>
      <c r="I156" s="104">
        <f>IF(ISNUMBER(results!C$38),4*PI()*F156/((G156*0.001)^2*results!C$38),4*PI()*F156/((G156*0.001)^2*results!D$38))</f>
        <v>14.730939884097099</v>
      </c>
      <c r="J156" s="15">
        <f t="shared" si="31"/>
        <v>5.6999999999999877</v>
      </c>
      <c r="K156" s="5">
        <f t="shared" si="24"/>
        <v>302</v>
      </c>
      <c r="L156" s="1">
        <f t="shared" si="25"/>
        <v>5.6970934865054046</v>
      </c>
      <c r="M156" s="2">
        <f t="shared" si="26"/>
        <v>18.013677216545513</v>
      </c>
      <c r="N156" s="3" t="b">
        <f t="shared" si="35"/>
        <v>0</v>
      </c>
      <c r="O156" s="3" t="str">
        <f t="shared" si="32"/>
        <v/>
      </c>
      <c r="P156" s="4" t="str">
        <f t="shared" si="33"/>
        <v/>
      </c>
      <c r="Q156" s="4" t="str">
        <f t="shared" si="34"/>
        <v/>
      </c>
      <c r="R156" s="4" t="str">
        <f t="shared" si="27"/>
        <v/>
      </c>
      <c r="S156" s="4" t="str">
        <f t="shared" si="28"/>
        <v/>
      </c>
      <c r="T156" s="100" t="str">
        <f t="shared" si="29"/>
        <v/>
      </c>
      <c r="U156" s="17"/>
      <c r="V156" s="6"/>
    </row>
    <row r="157" spans="5:22" s="103" customFormat="1" x14ac:dyDescent="0.2">
      <c r="E157" s="11">
        <f>IF(ISNUMBER('raw data'!B259),'raw data'!B259,FALSE)</f>
        <v>153</v>
      </c>
      <c r="F157" s="13">
        <f>IF(ISNUMBER('raw data'!C259),'raw data'!C259,FALSE)</f>
        <v>12.773999999999999</v>
      </c>
      <c r="G157" s="12">
        <f>IF(ISNUMBER('raw data'!D259),'raw data'!D259,FALSE)</f>
        <v>359.8</v>
      </c>
      <c r="H157" s="14">
        <f t="shared" si="30"/>
        <v>5.0304379213924353</v>
      </c>
      <c r="I157" s="104">
        <f>IF(ISNUMBER(results!C$38),4*PI()*F157/((G157*0.001)^2*results!C$38),4*PI()*F157/((G157*0.001)^2*results!D$38))</f>
        <v>14.761659102840005</v>
      </c>
      <c r="J157" s="15">
        <f t="shared" si="31"/>
        <v>5.6999999999999877</v>
      </c>
      <c r="K157" s="5">
        <f t="shared" si="24"/>
        <v>302</v>
      </c>
      <c r="L157" s="1">
        <f t="shared" si="25"/>
        <v>5.6970934865054046</v>
      </c>
      <c r="M157" s="2">
        <f t="shared" si="26"/>
        <v>18.013677216545513</v>
      </c>
      <c r="N157" s="3" t="b">
        <f t="shared" si="35"/>
        <v>0</v>
      </c>
      <c r="O157" s="3" t="str">
        <f t="shared" si="32"/>
        <v/>
      </c>
      <c r="P157" s="4" t="str">
        <f t="shared" si="33"/>
        <v/>
      </c>
      <c r="Q157" s="4" t="str">
        <f t="shared" si="34"/>
        <v/>
      </c>
      <c r="R157" s="4" t="str">
        <f t="shared" si="27"/>
        <v/>
      </c>
      <c r="S157" s="4" t="str">
        <f t="shared" si="28"/>
        <v/>
      </c>
      <c r="T157" s="100" t="str">
        <f t="shared" si="29"/>
        <v/>
      </c>
      <c r="U157" s="17"/>
      <c r="V157" s="6"/>
    </row>
    <row r="158" spans="5:22" s="103" customFormat="1" x14ac:dyDescent="0.2">
      <c r="E158" s="11">
        <f>IF(ISNUMBER('raw data'!B260),'raw data'!B260,FALSE)</f>
        <v>154</v>
      </c>
      <c r="F158" s="13">
        <f>IF(ISNUMBER('raw data'!C260),'raw data'!C260,FALSE)</f>
        <v>12.803000000000001</v>
      </c>
      <c r="G158" s="12">
        <f>IF(ISNUMBER('raw data'!D260),'raw data'!D260,FALSE)</f>
        <v>359.79</v>
      </c>
      <c r="H158" s="14">
        <f t="shared" si="30"/>
        <v>5.0369526024136295</v>
      </c>
      <c r="I158" s="104">
        <f>IF(ISNUMBER(results!C$38),4*PI()*F158/((G158*0.001)^2*results!C$38),4*PI()*F158/((G158*0.001)^2*results!D$38))</f>
        <v>14.795994004079152</v>
      </c>
      <c r="J158" s="15">
        <f t="shared" si="31"/>
        <v>5.6999999999999877</v>
      </c>
      <c r="K158" s="5">
        <f t="shared" si="24"/>
        <v>302</v>
      </c>
      <c r="L158" s="1">
        <f t="shared" si="25"/>
        <v>5.6970934865054046</v>
      </c>
      <c r="M158" s="2">
        <f t="shared" si="26"/>
        <v>18.013677216545513</v>
      </c>
      <c r="N158" s="3" t="b">
        <f t="shared" si="35"/>
        <v>0</v>
      </c>
      <c r="O158" s="3" t="str">
        <f t="shared" si="32"/>
        <v/>
      </c>
      <c r="P158" s="4" t="str">
        <f t="shared" si="33"/>
        <v/>
      </c>
      <c r="Q158" s="4" t="str">
        <f t="shared" si="34"/>
        <v/>
      </c>
      <c r="R158" s="4" t="str">
        <f t="shared" si="27"/>
        <v/>
      </c>
      <c r="S158" s="4" t="str">
        <f t="shared" si="28"/>
        <v/>
      </c>
      <c r="T158" s="100" t="str">
        <f t="shared" si="29"/>
        <v/>
      </c>
      <c r="U158" s="17"/>
      <c r="V158" s="6"/>
    </row>
    <row r="159" spans="5:22" s="103" customFormat="1" x14ac:dyDescent="0.2">
      <c r="E159" s="11">
        <f>IF(ISNUMBER('raw data'!B261),'raw data'!B261,FALSE)</f>
        <v>155</v>
      </c>
      <c r="F159" s="13">
        <f>IF(ISNUMBER('raw data'!C261),'raw data'!C261,FALSE)</f>
        <v>12.831</v>
      </c>
      <c r="G159" s="12">
        <f>IF(ISNUMBER('raw data'!D261),'raw data'!D261,FALSE)</f>
        <v>359.77</v>
      </c>
      <c r="H159" s="14">
        <f t="shared" si="30"/>
        <v>5.0434251169192468</v>
      </c>
      <c r="I159" s="104">
        <f>IF(ISNUMBER(results!C$38),4*PI()*F159/((G159*0.001)^2*results!C$38),4*PI()*F159/((G159*0.001)^2*results!D$38))</f>
        <v>14.83000135077145</v>
      </c>
      <c r="J159" s="15">
        <f t="shared" si="31"/>
        <v>5.6999999999999877</v>
      </c>
      <c r="K159" s="5">
        <f t="shared" si="24"/>
        <v>302</v>
      </c>
      <c r="L159" s="1">
        <f t="shared" si="25"/>
        <v>5.6970934865054046</v>
      </c>
      <c r="M159" s="2">
        <f t="shared" si="26"/>
        <v>18.013677216545513</v>
      </c>
      <c r="N159" s="3" t="b">
        <f t="shared" si="35"/>
        <v>0</v>
      </c>
      <c r="O159" s="3" t="str">
        <f t="shared" si="32"/>
        <v/>
      </c>
      <c r="P159" s="4" t="str">
        <f t="shared" si="33"/>
        <v/>
      </c>
      <c r="Q159" s="4" t="str">
        <f t="shared" si="34"/>
        <v/>
      </c>
      <c r="R159" s="4" t="str">
        <f t="shared" si="27"/>
        <v/>
      </c>
      <c r="S159" s="4" t="str">
        <f t="shared" si="28"/>
        <v/>
      </c>
      <c r="T159" s="100" t="str">
        <f t="shared" si="29"/>
        <v/>
      </c>
      <c r="U159" s="17"/>
      <c r="V159" s="6"/>
    </row>
    <row r="160" spans="5:22" s="103" customFormat="1" x14ac:dyDescent="0.2">
      <c r="E160" s="11">
        <f>IF(ISNUMBER('raw data'!B262),'raw data'!B262,FALSE)</f>
        <v>156</v>
      </c>
      <c r="F160" s="13">
        <f>IF(ISNUMBER('raw data'!C262),'raw data'!C262,FALSE)</f>
        <v>12.86</v>
      </c>
      <c r="G160" s="12">
        <f>IF(ISNUMBER('raw data'!D262),'raw data'!D262,FALSE)</f>
        <v>359.8</v>
      </c>
      <c r="H160" s="14">
        <f t="shared" si="30"/>
        <v>5.0498560072495371</v>
      </c>
      <c r="I160" s="104">
        <f>IF(ISNUMBER(results!C$38),4*PI()*F160/((G160*0.001)^2*results!C$38),4*PI()*F160/((G160*0.001)^2*results!D$38))</f>
        <v>14.861040869150028</v>
      </c>
      <c r="J160" s="15">
        <f t="shared" si="31"/>
        <v>5.6999999999999877</v>
      </c>
      <c r="K160" s="5">
        <f t="shared" si="24"/>
        <v>302</v>
      </c>
      <c r="L160" s="1">
        <f t="shared" si="25"/>
        <v>5.6970934865054046</v>
      </c>
      <c r="M160" s="2">
        <f t="shared" si="26"/>
        <v>18.013677216545513</v>
      </c>
      <c r="N160" s="3" t="b">
        <f t="shared" si="35"/>
        <v>0</v>
      </c>
      <c r="O160" s="3" t="str">
        <f t="shared" si="32"/>
        <v/>
      </c>
      <c r="P160" s="4" t="str">
        <f t="shared" si="33"/>
        <v/>
      </c>
      <c r="Q160" s="4" t="str">
        <f t="shared" si="34"/>
        <v/>
      </c>
      <c r="R160" s="4" t="str">
        <f t="shared" si="27"/>
        <v/>
      </c>
      <c r="S160" s="4" t="str">
        <f t="shared" si="28"/>
        <v/>
      </c>
      <c r="T160" s="100" t="str">
        <f t="shared" si="29"/>
        <v/>
      </c>
      <c r="U160" s="17"/>
      <c r="V160" s="6"/>
    </row>
    <row r="161" spans="5:22" s="103" customFormat="1" x14ac:dyDescent="0.2">
      <c r="E161" s="11">
        <f>IF(ISNUMBER('raw data'!B263),'raw data'!B263,FALSE)</f>
        <v>157</v>
      </c>
      <c r="F161" s="13">
        <f>IF(ISNUMBER('raw data'!C263),'raw data'!C263,FALSE)</f>
        <v>12.882</v>
      </c>
      <c r="G161" s="12">
        <f>IF(ISNUMBER('raw data'!D263),'raw data'!D263,FALSE)</f>
        <v>359.76</v>
      </c>
      <c r="H161" s="14">
        <f t="shared" si="30"/>
        <v>5.0562458053483077</v>
      </c>
      <c r="I161" s="104">
        <f>IF(ISNUMBER(results!C$38),4*PI()*F161/((G161*0.001)^2*results!C$38),4*PI()*F161/((G161*0.001)^2*results!D$38))</f>
        <v>14.889774605732523</v>
      </c>
      <c r="J161" s="15">
        <f t="shared" si="31"/>
        <v>5.6999999999999877</v>
      </c>
      <c r="K161" s="5">
        <f t="shared" si="24"/>
        <v>302</v>
      </c>
      <c r="L161" s="1">
        <f t="shared" si="25"/>
        <v>5.6970934865054046</v>
      </c>
      <c r="M161" s="2">
        <f t="shared" si="26"/>
        <v>18.013677216545513</v>
      </c>
      <c r="N161" s="3" t="b">
        <f t="shared" si="35"/>
        <v>0</v>
      </c>
      <c r="O161" s="3" t="str">
        <f t="shared" si="32"/>
        <v/>
      </c>
      <c r="P161" s="4" t="str">
        <f t="shared" si="33"/>
        <v/>
      </c>
      <c r="Q161" s="4" t="str">
        <f t="shared" si="34"/>
        <v/>
      </c>
      <c r="R161" s="4" t="str">
        <f t="shared" si="27"/>
        <v/>
      </c>
      <c r="S161" s="4" t="str">
        <f t="shared" si="28"/>
        <v/>
      </c>
      <c r="T161" s="100" t="str">
        <f t="shared" si="29"/>
        <v/>
      </c>
      <c r="U161" s="17"/>
      <c r="V161" s="6"/>
    </row>
    <row r="162" spans="5:22" s="103" customFormat="1" x14ac:dyDescent="0.2">
      <c r="E162" s="11">
        <f>IF(ISNUMBER('raw data'!B264),'raw data'!B264,FALSE)</f>
        <v>158</v>
      </c>
      <c r="F162" s="13">
        <f>IF(ISNUMBER('raw data'!C264),'raw data'!C264,FALSE)</f>
        <v>12.91</v>
      </c>
      <c r="G162" s="12">
        <f>IF(ISNUMBER('raw data'!D264),'raw data'!D264,FALSE)</f>
        <v>359.79</v>
      </c>
      <c r="H162" s="14">
        <f t="shared" si="30"/>
        <v>5.0625950330269669</v>
      </c>
      <c r="I162" s="104">
        <f>IF(ISNUMBER(results!C$38),4*PI()*F162/((G162*0.001)^2*results!C$38),4*PI()*F162/((G162*0.001)^2*results!D$38))</f>
        <v>14.919650284516273</v>
      </c>
      <c r="J162" s="15">
        <f t="shared" si="31"/>
        <v>5.6999999999999877</v>
      </c>
      <c r="K162" s="5">
        <f t="shared" si="24"/>
        <v>302</v>
      </c>
      <c r="L162" s="1">
        <f t="shared" si="25"/>
        <v>5.6970934865054046</v>
      </c>
      <c r="M162" s="2">
        <f t="shared" si="26"/>
        <v>18.013677216545513</v>
      </c>
      <c r="N162" s="3" t="b">
        <f t="shared" si="35"/>
        <v>0</v>
      </c>
      <c r="O162" s="3" t="str">
        <f t="shared" si="32"/>
        <v/>
      </c>
      <c r="P162" s="4" t="str">
        <f t="shared" si="33"/>
        <v/>
      </c>
      <c r="Q162" s="4" t="str">
        <f t="shared" si="34"/>
        <v/>
      </c>
      <c r="R162" s="4" t="str">
        <f t="shared" si="27"/>
        <v/>
      </c>
      <c r="S162" s="4" t="str">
        <f t="shared" si="28"/>
        <v/>
      </c>
      <c r="T162" s="100" t="str">
        <f t="shared" si="29"/>
        <v/>
      </c>
      <c r="U162" s="17"/>
      <c r="V162" s="6"/>
    </row>
    <row r="163" spans="5:22" s="103" customFormat="1" x14ac:dyDescent="0.2">
      <c r="E163" s="11">
        <f>IF(ISNUMBER('raw data'!B265),'raw data'!B265,FALSE)</f>
        <v>159</v>
      </c>
      <c r="F163" s="13">
        <f>IF(ISNUMBER('raw data'!C265),'raw data'!C265,FALSE)</f>
        <v>12.936999999999999</v>
      </c>
      <c r="G163" s="12">
        <f>IF(ISNUMBER('raw data'!D265),'raw data'!D265,FALSE)</f>
        <v>359.77</v>
      </c>
      <c r="H163" s="14">
        <f t="shared" si="30"/>
        <v>5.0689042022202315</v>
      </c>
      <c r="I163" s="104">
        <f>IF(ISNUMBER(results!C$38),4*PI()*F163/((G163*0.001)^2*results!C$38),4*PI()*F163/((G163*0.001)^2*results!D$38))</f>
        <v>14.952515585295787</v>
      </c>
      <c r="J163" s="15">
        <f t="shared" si="31"/>
        <v>5.6999999999999877</v>
      </c>
      <c r="K163" s="5">
        <f t="shared" si="24"/>
        <v>302</v>
      </c>
      <c r="L163" s="1">
        <f t="shared" si="25"/>
        <v>5.6970934865054046</v>
      </c>
      <c r="M163" s="2">
        <f t="shared" si="26"/>
        <v>18.013677216545513</v>
      </c>
      <c r="N163" s="3" t="b">
        <f t="shared" si="35"/>
        <v>0</v>
      </c>
      <c r="O163" s="3" t="str">
        <f t="shared" si="32"/>
        <v/>
      </c>
      <c r="P163" s="4" t="str">
        <f t="shared" si="33"/>
        <v/>
      </c>
      <c r="Q163" s="4" t="str">
        <f t="shared" si="34"/>
        <v/>
      </c>
      <c r="R163" s="4" t="str">
        <f t="shared" si="27"/>
        <v/>
      </c>
      <c r="S163" s="4" t="str">
        <f t="shared" si="28"/>
        <v/>
      </c>
      <c r="T163" s="100" t="str">
        <f t="shared" si="29"/>
        <v/>
      </c>
      <c r="U163" s="17"/>
      <c r="V163" s="6"/>
    </row>
    <row r="164" spans="5:22" s="103" customFormat="1" x14ac:dyDescent="0.2">
      <c r="E164" s="11">
        <f>IF(ISNUMBER('raw data'!B266),'raw data'!B266,FALSE)</f>
        <v>160</v>
      </c>
      <c r="F164" s="13">
        <f>IF(ISNUMBER('raw data'!C266),'raw data'!C266,FALSE)</f>
        <v>12.965</v>
      </c>
      <c r="G164" s="12">
        <f>IF(ISNUMBER('raw data'!D266),'raw data'!D266,FALSE)</f>
        <v>359.77</v>
      </c>
      <c r="H164" s="14">
        <f t="shared" si="30"/>
        <v>5.0751738152338266</v>
      </c>
      <c r="I164" s="104">
        <f>IF(ISNUMBER(results!C$38),4*PI()*F164/((G164*0.001)^2*results!C$38),4*PI()*F164/((G164*0.001)^2*results!D$38))</f>
        <v>14.984877835924857</v>
      </c>
      <c r="J164" s="15">
        <f t="shared" si="31"/>
        <v>5.6999999999999877</v>
      </c>
      <c r="K164" s="5">
        <f t="shared" si="24"/>
        <v>302</v>
      </c>
      <c r="L164" s="1">
        <f t="shared" si="25"/>
        <v>5.6970934865054046</v>
      </c>
      <c r="M164" s="2">
        <f t="shared" si="26"/>
        <v>18.013677216545513</v>
      </c>
      <c r="N164" s="3" t="b">
        <f t="shared" si="35"/>
        <v>0</v>
      </c>
      <c r="O164" s="3" t="str">
        <f t="shared" si="32"/>
        <v/>
      </c>
      <c r="P164" s="4" t="str">
        <f t="shared" si="33"/>
        <v/>
      </c>
      <c r="Q164" s="4" t="str">
        <f t="shared" si="34"/>
        <v/>
      </c>
      <c r="R164" s="4" t="str">
        <f t="shared" si="27"/>
        <v/>
      </c>
      <c r="S164" s="4" t="str">
        <f t="shared" si="28"/>
        <v/>
      </c>
      <c r="T164" s="100" t="str">
        <f t="shared" si="29"/>
        <v/>
      </c>
      <c r="U164" s="17"/>
      <c r="V164" s="6"/>
    </row>
    <row r="165" spans="5:22" s="103" customFormat="1" x14ac:dyDescent="0.2">
      <c r="E165" s="11">
        <f>IF(ISNUMBER('raw data'!B267),'raw data'!B267,FALSE)</f>
        <v>161</v>
      </c>
      <c r="F165" s="13">
        <f>IF(ISNUMBER('raw data'!C267),'raw data'!C267,FALSE)</f>
        <v>12.993</v>
      </c>
      <c r="G165" s="12">
        <f>IF(ISNUMBER('raw data'!D267),'raw data'!D267,FALSE)</f>
        <v>359.79</v>
      </c>
      <c r="H165" s="14">
        <f t="shared" si="30"/>
        <v>5.0814043649844631</v>
      </c>
      <c r="I165" s="104">
        <f>IF(ISNUMBER(results!C$38),4*PI()*F165/((G165*0.001)^2*results!C$38),4*PI()*F165/((G165*0.001)^2*results!D$38))</f>
        <v>15.015570576817964</v>
      </c>
      <c r="J165" s="15">
        <f t="shared" si="31"/>
        <v>5.6999999999999877</v>
      </c>
      <c r="K165" s="5">
        <f t="shared" si="24"/>
        <v>302</v>
      </c>
      <c r="L165" s="1">
        <f t="shared" si="25"/>
        <v>5.6970934865054046</v>
      </c>
      <c r="M165" s="2">
        <f t="shared" si="26"/>
        <v>18.013677216545513</v>
      </c>
      <c r="N165" s="3" t="b">
        <f t="shared" si="35"/>
        <v>0</v>
      </c>
      <c r="O165" s="3" t="str">
        <f t="shared" si="32"/>
        <v/>
      </c>
      <c r="P165" s="4" t="str">
        <f t="shared" si="33"/>
        <v/>
      </c>
      <c r="Q165" s="4" t="str">
        <f t="shared" si="34"/>
        <v/>
      </c>
      <c r="R165" s="4" t="str">
        <f t="shared" si="27"/>
        <v/>
      </c>
      <c r="S165" s="4" t="str">
        <f t="shared" si="28"/>
        <v/>
      </c>
      <c r="T165" s="100" t="str">
        <f t="shared" si="29"/>
        <v/>
      </c>
      <c r="U165" s="17"/>
      <c r="V165" s="6"/>
    </row>
    <row r="166" spans="5:22" s="103" customFormat="1" x14ac:dyDescent="0.2">
      <c r="E166" s="11">
        <f>IF(ISNUMBER('raw data'!B268),'raw data'!B268,FALSE)</f>
        <v>162</v>
      </c>
      <c r="F166" s="13">
        <f>IF(ISNUMBER('raw data'!C268),'raw data'!C268,FALSE)</f>
        <v>13.018000000000001</v>
      </c>
      <c r="G166" s="12">
        <f>IF(ISNUMBER('raw data'!D268),'raw data'!D268,FALSE)</f>
        <v>359.76</v>
      </c>
      <c r="H166" s="14">
        <f t="shared" si="30"/>
        <v>5.0875963352323836</v>
      </c>
      <c r="I166" s="104">
        <f>IF(ISNUMBER(results!C$38),4*PI()*F166/((G166*0.001)^2*results!C$38),4*PI()*F166/((G166*0.001)^2*results!D$38))</f>
        <v>15.046971418834497</v>
      </c>
      <c r="J166" s="15">
        <f t="shared" si="31"/>
        <v>5.6999999999999877</v>
      </c>
      <c r="K166" s="5">
        <f t="shared" si="24"/>
        <v>302</v>
      </c>
      <c r="L166" s="1">
        <f t="shared" si="25"/>
        <v>5.6970934865054046</v>
      </c>
      <c r="M166" s="2">
        <f t="shared" si="26"/>
        <v>18.013677216545513</v>
      </c>
      <c r="N166" s="3" t="b">
        <f t="shared" si="35"/>
        <v>0</v>
      </c>
      <c r="O166" s="3" t="str">
        <f t="shared" si="32"/>
        <v/>
      </c>
      <c r="P166" s="4" t="str">
        <f t="shared" si="33"/>
        <v/>
      </c>
      <c r="Q166" s="4" t="str">
        <f t="shared" si="34"/>
        <v/>
      </c>
      <c r="R166" s="4" t="str">
        <f t="shared" si="27"/>
        <v/>
      </c>
      <c r="S166" s="4" t="str">
        <f t="shared" si="28"/>
        <v/>
      </c>
      <c r="T166" s="100" t="str">
        <f t="shared" si="29"/>
        <v/>
      </c>
      <c r="U166" s="17"/>
      <c r="V166" s="6"/>
    </row>
    <row r="167" spans="5:22" s="103" customFormat="1" x14ac:dyDescent="0.2">
      <c r="E167" s="11">
        <f>IF(ISNUMBER('raw data'!B269),'raw data'!B269,FALSE)</f>
        <v>163</v>
      </c>
      <c r="F167" s="13">
        <f>IF(ISNUMBER('raw data'!C269),'raw data'!C269,FALSE)</f>
        <v>13.04</v>
      </c>
      <c r="G167" s="12">
        <f>IF(ISNUMBER('raw data'!D269),'raw data'!D269,FALSE)</f>
        <v>359.79</v>
      </c>
      <c r="H167" s="14">
        <f t="shared" si="30"/>
        <v>5.0937502008067623</v>
      </c>
      <c r="I167" s="104">
        <f>IF(ISNUMBER(results!C$38),4*PI()*F167/((G167*0.001)^2*results!C$38),4*PI()*F167/((G167*0.001)^2*results!D$38))</f>
        <v>15.06988688691651</v>
      </c>
      <c r="J167" s="15">
        <f t="shared" si="31"/>
        <v>5.6999999999999877</v>
      </c>
      <c r="K167" s="5">
        <f t="shared" si="24"/>
        <v>302</v>
      </c>
      <c r="L167" s="1">
        <f t="shared" si="25"/>
        <v>5.6970934865054046</v>
      </c>
      <c r="M167" s="2">
        <f t="shared" si="26"/>
        <v>18.013677216545513</v>
      </c>
      <c r="N167" s="3" t="b">
        <f t="shared" si="35"/>
        <v>0</v>
      </c>
      <c r="O167" s="3" t="str">
        <f t="shared" si="32"/>
        <v/>
      </c>
      <c r="P167" s="4" t="str">
        <f t="shared" si="33"/>
        <v/>
      </c>
      <c r="Q167" s="4" t="str">
        <f t="shared" si="34"/>
        <v/>
      </c>
      <c r="R167" s="4" t="str">
        <f t="shared" si="27"/>
        <v/>
      </c>
      <c r="S167" s="4" t="str">
        <f t="shared" si="28"/>
        <v/>
      </c>
      <c r="T167" s="100" t="str">
        <f t="shared" si="29"/>
        <v/>
      </c>
      <c r="U167" s="17"/>
      <c r="V167" s="6"/>
    </row>
    <row r="168" spans="5:22" s="103" customFormat="1" x14ac:dyDescent="0.2">
      <c r="E168" s="11">
        <f>IF(ISNUMBER('raw data'!B270),'raw data'!B270,FALSE)</f>
        <v>164</v>
      </c>
      <c r="F168" s="13">
        <f>IF(ISNUMBER('raw data'!C270),'raw data'!C270,FALSE)</f>
        <v>13.068</v>
      </c>
      <c r="G168" s="12">
        <f>IF(ISNUMBER('raw data'!D270),'raw data'!D270,FALSE)</f>
        <v>359.76</v>
      </c>
      <c r="H168" s="14">
        <f t="shared" si="30"/>
        <v>5.0998664278241987</v>
      </c>
      <c r="I168" s="104">
        <f>IF(ISNUMBER(results!C$38),4*PI()*F168/((G168*0.001)^2*results!C$38),4*PI()*F168/((G168*0.001)^2*results!D$38))</f>
        <v>15.104764364827867</v>
      </c>
      <c r="J168" s="15">
        <f t="shared" si="31"/>
        <v>5.6999999999999877</v>
      </c>
      <c r="K168" s="5">
        <f t="shared" si="24"/>
        <v>302</v>
      </c>
      <c r="L168" s="1">
        <f t="shared" si="25"/>
        <v>5.6970934865054046</v>
      </c>
      <c r="M168" s="2">
        <f t="shared" si="26"/>
        <v>18.013677216545513</v>
      </c>
      <c r="N168" s="3" t="b">
        <f t="shared" si="35"/>
        <v>0</v>
      </c>
      <c r="O168" s="3" t="str">
        <f t="shared" si="32"/>
        <v/>
      </c>
      <c r="P168" s="4" t="str">
        <f t="shared" si="33"/>
        <v/>
      </c>
      <c r="Q168" s="4" t="str">
        <f t="shared" si="34"/>
        <v/>
      </c>
      <c r="R168" s="4" t="str">
        <f t="shared" si="27"/>
        <v/>
      </c>
      <c r="S168" s="4" t="str">
        <f t="shared" si="28"/>
        <v/>
      </c>
      <c r="T168" s="100" t="str">
        <f t="shared" si="29"/>
        <v/>
      </c>
      <c r="U168" s="17"/>
      <c r="V168" s="6"/>
    </row>
    <row r="169" spans="5:22" s="103" customFormat="1" x14ac:dyDescent="0.2">
      <c r="E169" s="11">
        <f>IF(ISNUMBER('raw data'!B271),'raw data'!B271,FALSE)</f>
        <v>165</v>
      </c>
      <c r="F169" s="13">
        <f>IF(ISNUMBER('raw data'!C271),'raw data'!C271,FALSE)</f>
        <v>13.093999999999999</v>
      </c>
      <c r="G169" s="12">
        <f>IF(ISNUMBER('raw data'!D271),'raw data'!D271,FALSE)</f>
        <v>359.8</v>
      </c>
      <c r="H169" s="14">
        <f t="shared" si="30"/>
        <v>5.1059454739005803</v>
      </c>
      <c r="I169" s="104">
        <f>IF(ISNUMBER(results!C$38),4*PI()*F169/((G169*0.001)^2*results!C$38),4*PI()*F169/((G169*0.001)^2*results!D$38))</f>
        <v>15.131451721667998</v>
      </c>
      <c r="J169" s="15">
        <f t="shared" si="31"/>
        <v>5.6999999999999877</v>
      </c>
      <c r="K169" s="5">
        <f t="shared" si="24"/>
        <v>302</v>
      </c>
      <c r="L169" s="1">
        <f t="shared" si="25"/>
        <v>5.6970934865054046</v>
      </c>
      <c r="M169" s="2">
        <f t="shared" si="26"/>
        <v>18.013677216545513</v>
      </c>
      <c r="N169" s="3" t="b">
        <f t="shared" si="35"/>
        <v>0</v>
      </c>
      <c r="O169" s="3" t="str">
        <f t="shared" si="32"/>
        <v/>
      </c>
      <c r="P169" s="4" t="str">
        <f t="shared" si="33"/>
        <v/>
      </c>
      <c r="Q169" s="4" t="str">
        <f t="shared" si="34"/>
        <v/>
      </c>
      <c r="R169" s="4" t="str">
        <f t="shared" si="27"/>
        <v/>
      </c>
      <c r="S169" s="4" t="str">
        <f t="shared" si="28"/>
        <v/>
      </c>
      <c r="T169" s="100" t="str">
        <f t="shared" si="29"/>
        <v/>
      </c>
      <c r="U169" s="17"/>
      <c r="V169" s="6"/>
    </row>
    <row r="170" spans="5:22" s="103" customFormat="1" x14ac:dyDescent="0.2">
      <c r="E170" s="11">
        <f>IF(ISNUMBER('raw data'!B272),'raw data'!B272,FALSE)</f>
        <v>166</v>
      </c>
      <c r="F170" s="13">
        <f>IF(ISNUMBER('raw data'!C272),'raw data'!C272,FALSE)</f>
        <v>13.121</v>
      </c>
      <c r="G170" s="12">
        <f>IF(ISNUMBER('raw data'!D272),'raw data'!D272,FALSE)</f>
        <v>359.82</v>
      </c>
      <c r="H170" s="14">
        <f t="shared" si="30"/>
        <v>5.1119877883565437</v>
      </c>
      <c r="I170" s="104">
        <f>IF(ISNUMBER(results!C$38),4*PI()*F170/((G170*0.001)^2*results!C$38),4*PI()*F170/((G170*0.001)^2*results!D$38))</f>
        <v>15.160967438716437</v>
      </c>
      <c r="J170" s="15">
        <f t="shared" si="31"/>
        <v>5.6999999999999877</v>
      </c>
      <c r="K170" s="5">
        <f t="shared" si="24"/>
        <v>302</v>
      </c>
      <c r="L170" s="1">
        <f t="shared" si="25"/>
        <v>5.6970934865054046</v>
      </c>
      <c r="M170" s="2">
        <f t="shared" si="26"/>
        <v>18.013677216545513</v>
      </c>
      <c r="N170" s="3" t="b">
        <f t="shared" si="35"/>
        <v>0</v>
      </c>
      <c r="O170" s="3" t="str">
        <f t="shared" si="32"/>
        <v/>
      </c>
      <c r="P170" s="4" t="str">
        <f t="shared" si="33"/>
        <v/>
      </c>
      <c r="Q170" s="4" t="str">
        <f t="shared" si="34"/>
        <v/>
      </c>
      <c r="R170" s="4" t="str">
        <f t="shared" si="27"/>
        <v/>
      </c>
      <c r="S170" s="4" t="str">
        <f t="shared" si="28"/>
        <v/>
      </c>
      <c r="T170" s="100" t="str">
        <f t="shared" si="29"/>
        <v/>
      </c>
      <c r="U170" s="17"/>
      <c r="V170" s="6"/>
    </row>
    <row r="171" spans="5:22" s="103" customFormat="1" x14ac:dyDescent="0.2">
      <c r="E171" s="11">
        <f>IF(ISNUMBER('raw data'!B273),'raw data'!B273,FALSE)</f>
        <v>167</v>
      </c>
      <c r="F171" s="13">
        <f>IF(ISNUMBER('raw data'!C273),'raw data'!C273,FALSE)</f>
        <v>13.146000000000001</v>
      </c>
      <c r="G171" s="12">
        <f>IF(ISNUMBER('raw data'!D273),'raw data'!D273,FALSE)</f>
        <v>359.76</v>
      </c>
      <c r="H171" s="14">
        <f t="shared" si="30"/>
        <v>5.1179938124167554</v>
      </c>
      <c r="I171" s="104">
        <f>IF(ISNUMBER(results!C$38),4*PI()*F171/((G171*0.001)^2*results!C$38),4*PI()*F171/((G171*0.001)^2*results!D$38))</f>
        <v>15.19492136057753</v>
      </c>
      <c r="J171" s="15">
        <f t="shared" si="31"/>
        <v>5.6999999999999877</v>
      </c>
      <c r="K171" s="5">
        <f t="shared" si="24"/>
        <v>302</v>
      </c>
      <c r="L171" s="1">
        <f t="shared" si="25"/>
        <v>5.6970934865054046</v>
      </c>
      <c r="M171" s="2">
        <f t="shared" si="26"/>
        <v>18.013677216545513</v>
      </c>
      <c r="N171" s="3" t="b">
        <f t="shared" si="35"/>
        <v>0</v>
      </c>
      <c r="O171" s="3" t="str">
        <f t="shared" si="32"/>
        <v/>
      </c>
      <c r="P171" s="4" t="str">
        <f t="shared" si="33"/>
        <v/>
      </c>
      <c r="Q171" s="4" t="str">
        <f t="shared" si="34"/>
        <v/>
      </c>
      <c r="R171" s="4" t="str">
        <f t="shared" si="27"/>
        <v/>
      </c>
      <c r="S171" s="4" t="str">
        <f t="shared" si="28"/>
        <v/>
      </c>
      <c r="T171" s="100" t="str">
        <f t="shared" si="29"/>
        <v/>
      </c>
      <c r="U171" s="17"/>
      <c r="V171" s="6"/>
    </row>
    <row r="172" spans="5:22" s="103" customFormat="1" x14ac:dyDescent="0.2">
      <c r="E172" s="11">
        <f>IF(ISNUMBER('raw data'!B274),'raw data'!B274,FALSE)</f>
        <v>168</v>
      </c>
      <c r="F172" s="13">
        <f>IF(ISNUMBER('raw data'!C274),'raw data'!C274,FALSE)</f>
        <v>13.173</v>
      </c>
      <c r="G172" s="12">
        <f>IF(ISNUMBER('raw data'!D274),'raw data'!D274,FALSE)</f>
        <v>359.79</v>
      </c>
      <c r="H172" s="14">
        <f t="shared" si="30"/>
        <v>5.1239639794032588</v>
      </c>
      <c r="I172" s="104">
        <f>IF(ISNUMBER(results!C$38),4*PI()*F172/((G172*0.001)^2*results!C$38),4*PI()*F172/((G172*0.001)^2*results!D$38))</f>
        <v>15.223590487833683</v>
      </c>
      <c r="J172" s="15">
        <f t="shared" si="31"/>
        <v>5.6999999999999877</v>
      </c>
      <c r="K172" s="5">
        <f t="shared" si="24"/>
        <v>302</v>
      </c>
      <c r="L172" s="1">
        <f t="shared" si="25"/>
        <v>5.6970934865054046</v>
      </c>
      <c r="M172" s="2">
        <f t="shared" si="26"/>
        <v>18.013677216545513</v>
      </c>
      <c r="N172" s="3" t="b">
        <f t="shared" si="35"/>
        <v>0</v>
      </c>
      <c r="O172" s="3" t="str">
        <f t="shared" si="32"/>
        <v/>
      </c>
      <c r="P172" s="4" t="str">
        <f t="shared" si="33"/>
        <v/>
      </c>
      <c r="Q172" s="4" t="str">
        <f t="shared" si="34"/>
        <v/>
      </c>
      <c r="R172" s="4" t="str">
        <f t="shared" si="27"/>
        <v/>
      </c>
      <c r="S172" s="4" t="str">
        <f t="shared" si="28"/>
        <v/>
      </c>
      <c r="T172" s="100" t="str">
        <f t="shared" si="29"/>
        <v/>
      </c>
      <c r="U172" s="17"/>
      <c r="V172" s="6"/>
    </row>
    <row r="173" spans="5:22" s="103" customFormat="1" x14ac:dyDescent="0.2">
      <c r="E173" s="11">
        <f>IF(ISNUMBER('raw data'!B275),'raw data'!B275,FALSE)</f>
        <v>169</v>
      </c>
      <c r="F173" s="13">
        <f>IF(ISNUMBER('raw data'!C275),'raw data'!C275,FALSE)</f>
        <v>13.194000000000001</v>
      </c>
      <c r="G173" s="12">
        <f>IF(ISNUMBER('raw data'!D275),'raw data'!D275,FALSE)</f>
        <v>359.75</v>
      </c>
      <c r="H173" s="14">
        <f t="shared" si="30"/>
        <v>5.1298987149230735</v>
      </c>
      <c r="I173" s="104">
        <f>IF(ISNUMBER(results!C$38),4*PI()*F173/((G173*0.001)^2*results!C$38),4*PI()*F173/((G173*0.001)^2*results!D$38))</f>
        <v>15.251250433876244</v>
      </c>
      <c r="J173" s="15">
        <f t="shared" si="31"/>
        <v>5.6999999999999877</v>
      </c>
      <c r="K173" s="5">
        <f t="shared" si="24"/>
        <v>302</v>
      </c>
      <c r="L173" s="1">
        <f t="shared" si="25"/>
        <v>5.6970934865054046</v>
      </c>
      <c r="M173" s="2">
        <f t="shared" si="26"/>
        <v>18.013677216545513</v>
      </c>
      <c r="N173" s="3" t="b">
        <f t="shared" si="35"/>
        <v>0</v>
      </c>
      <c r="O173" s="3" t="str">
        <f t="shared" si="32"/>
        <v/>
      </c>
      <c r="P173" s="4" t="str">
        <f t="shared" si="33"/>
        <v/>
      </c>
      <c r="Q173" s="4" t="str">
        <f t="shared" si="34"/>
        <v/>
      </c>
      <c r="R173" s="4" t="str">
        <f t="shared" si="27"/>
        <v/>
      </c>
      <c r="S173" s="4" t="str">
        <f t="shared" si="28"/>
        <v/>
      </c>
      <c r="T173" s="100" t="str">
        <f t="shared" si="29"/>
        <v/>
      </c>
      <c r="U173" s="17"/>
      <c r="V173" s="6"/>
    </row>
    <row r="174" spans="5:22" s="103" customFormat="1" x14ac:dyDescent="0.2">
      <c r="E174" s="11">
        <f>IF(ISNUMBER('raw data'!B276),'raw data'!B276,FALSE)</f>
        <v>170</v>
      </c>
      <c r="F174" s="13">
        <f>IF(ISNUMBER('raw data'!C276),'raw data'!C276,FALSE)</f>
        <v>13.22</v>
      </c>
      <c r="G174" s="12">
        <f>IF(ISNUMBER('raw data'!D276),'raw data'!D276,FALSE)</f>
        <v>359.82</v>
      </c>
      <c r="H174" s="14">
        <f t="shared" si="30"/>
        <v>5.1357984370502621</v>
      </c>
      <c r="I174" s="104">
        <f>IF(ISNUMBER(results!C$38),4*PI()*F174/((G174*0.001)^2*results!C$38),4*PI()*F174/((G174*0.001)^2*results!D$38))</f>
        <v>15.275359312539539</v>
      </c>
      <c r="J174" s="15">
        <f t="shared" si="31"/>
        <v>5.6999999999999877</v>
      </c>
      <c r="K174" s="5">
        <f t="shared" si="24"/>
        <v>302</v>
      </c>
      <c r="L174" s="1">
        <f t="shared" si="25"/>
        <v>5.6970934865054046</v>
      </c>
      <c r="M174" s="2">
        <f t="shared" si="26"/>
        <v>18.013677216545513</v>
      </c>
      <c r="N174" s="3" t="b">
        <f t="shared" si="35"/>
        <v>0</v>
      </c>
      <c r="O174" s="3" t="str">
        <f t="shared" si="32"/>
        <v/>
      </c>
      <c r="P174" s="4" t="str">
        <f t="shared" si="33"/>
        <v/>
      </c>
      <c r="Q174" s="4" t="str">
        <f t="shared" si="34"/>
        <v/>
      </c>
      <c r="R174" s="4" t="str">
        <f t="shared" si="27"/>
        <v/>
      </c>
      <c r="S174" s="4" t="str">
        <f t="shared" si="28"/>
        <v/>
      </c>
      <c r="T174" s="100" t="str">
        <f t="shared" si="29"/>
        <v/>
      </c>
      <c r="U174" s="17"/>
      <c r="V174" s="6"/>
    </row>
    <row r="175" spans="5:22" s="103" customFormat="1" x14ac:dyDescent="0.2">
      <c r="E175" s="11">
        <f>IF(ISNUMBER('raw data'!B277),'raw data'!B277,FALSE)</f>
        <v>171</v>
      </c>
      <c r="F175" s="13">
        <f>IF(ISNUMBER('raw data'!C277),'raw data'!C277,FALSE)</f>
        <v>13.244999999999999</v>
      </c>
      <c r="G175" s="12">
        <f>IF(ISNUMBER('raw data'!D277),'raw data'!D277,FALSE)</f>
        <v>359.75</v>
      </c>
      <c r="H175" s="14">
        <f t="shared" si="30"/>
        <v>5.1416635565026603</v>
      </c>
      <c r="I175" s="104">
        <f>IF(ISNUMBER(results!C$38),4*PI()*F175/((G175*0.001)^2*results!C$38),4*PI()*F175/((G175*0.001)^2*results!D$38))</f>
        <v>15.310202516044477</v>
      </c>
      <c r="J175" s="15">
        <f t="shared" si="31"/>
        <v>5.6999999999999877</v>
      </c>
      <c r="K175" s="5">
        <f t="shared" si="24"/>
        <v>302</v>
      </c>
      <c r="L175" s="1">
        <f t="shared" si="25"/>
        <v>5.6970934865054046</v>
      </c>
      <c r="M175" s="2">
        <f t="shared" si="26"/>
        <v>18.013677216545513</v>
      </c>
      <c r="N175" s="3" t="b">
        <f t="shared" si="35"/>
        <v>0</v>
      </c>
      <c r="O175" s="3" t="str">
        <f t="shared" si="32"/>
        <v/>
      </c>
      <c r="P175" s="4" t="str">
        <f t="shared" si="33"/>
        <v/>
      </c>
      <c r="Q175" s="4" t="str">
        <f t="shared" si="34"/>
        <v/>
      </c>
      <c r="R175" s="4" t="str">
        <f t="shared" si="27"/>
        <v/>
      </c>
      <c r="S175" s="4" t="str">
        <f t="shared" si="28"/>
        <v/>
      </c>
      <c r="T175" s="100" t="str">
        <f t="shared" si="29"/>
        <v/>
      </c>
      <c r="U175" s="17"/>
      <c r="V175" s="6"/>
    </row>
    <row r="176" spans="5:22" s="103" customFormat="1" x14ac:dyDescent="0.2">
      <c r="E176" s="11">
        <f>IF(ISNUMBER('raw data'!B278),'raw data'!B278,FALSE)</f>
        <v>172</v>
      </c>
      <c r="F176" s="13">
        <f>IF(ISNUMBER('raw data'!C278),'raw data'!C278,FALSE)</f>
        <v>13.272</v>
      </c>
      <c r="G176" s="12">
        <f>IF(ISNUMBER('raw data'!D278),'raw data'!D278,FALSE)</f>
        <v>359.75</v>
      </c>
      <c r="H176" s="14">
        <f t="shared" si="30"/>
        <v>5.1474944768134527</v>
      </c>
      <c r="I176" s="104">
        <f>IF(ISNUMBER(results!C$38),4*PI()*F176/((G176*0.001)^2*results!C$38),4*PI()*F176/((G176*0.001)^2*results!D$38))</f>
        <v>15.34141244189825</v>
      </c>
      <c r="J176" s="15">
        <f t="shared" si="31"/>
        <v>5.6999999999999877</v>
      </c>
      <c r="K176" s="5">
        <f t="shared" si="24"/>
        <v>302</v>
      </c>
      <c r="L176" s="1">
        <f t="shared" si="25"/>
        <v>5.6970934865054046</v>
      </c>
      <c r="M176" s="2">
        <f t="shared" si="26"/>
        <v>18.013677216545513</v>
      </c>
      <c r="N176" s="3" t="b">
        <f t="shared" si="35"/>
        <v>0</v>
      </c>
      <c r="O176" s="3" t="str">
        <f t="shared" si="32"/>
        <v/>
      </c>
      <c r="P176" s="4" t="str">
        <f t="shared" si="33"/>
        <v/>
      </c>
      <c r="Q176" s="4" t="str">
        <f t="shared" si="34"/>
        <v/>
      </c>
      <c r="R176" s="4" t="str">
        <f t="shared" si="27"/>
        <v/>
      </c>
      <c r="S176" s="4" t="str">
        <f t="shared" si="28"/>
        <v/>
      </c>
      <c r="T176" s="100" t="str">
        <f t="shared" si="29"/>
        <v/>
      </c>
      <c r="U176" s="17"/>
      <c r="V176" s="6"/>
    </row>
    <row r="177" spans="5:22" s="103" customFormat="1" x14ac:dyDescent="0.2">
      <c r="E177" s="11">
        <f>IF(ISNUMBER('raw data'!B279),'raw data'!B279,FALSE)</f>
        <v>173</v>
      </c>
      <c r="F177" s="13">
        <f>IF(ISNUMBER('raw data'!C279),'raw data'!C279,FALSE)</f>
        <v>13.295999999999999</v>
      </c>
      <c r="G177" s="12">
        <f>IF(ISNUMBER('raw data'!D279),'raw data'!D279,FALSE)</f>
        <v>359.83</v>
      </c>
      <c r="H177" s="14">
        <f t="shared" si="30"/>
        <v>5.1532915944977793</v>
      </c>
      <c r="I177" s="104">
        <f>IF(ISNUMBER(results!C$38),4*PI()*F177/((G177*0.001)^2*results!C$38),4*PI()*F177/((G177*0.001)^2*results!D$38))</f>
        <v>15.362321395374673</v>
      </c>
      <c r="J177" s="15">
        <f t="shared" si="31"/>
        <v>5.6999999999999877</v>
      </c>
      <c r="K177" s="5">
        <f t="shared" si="24"/>
        <v>302</v>
      </c>
      <c r="L177" s="1">
        <f t="shared" si="25"/>
        <v>5.6970934865054046</v>
      </c>
      <c r="M177" s="2">
        <f t="shared" si="26"/>
        <v>18.013677216545513</v>
      </c>
      <c r="N177" s="3" t="b">
        <f t="shared" si="35"/>
        <v>0</v>
      </c>
      <c r="O177" s="3" t="str">
        <f t="shared" si="32"/>
        <v/>
      </c>
      <c r="P177" s="4" t="str">
        <f t="shared" si="33"/>
        <v/>
      </c>
      <c r="Q177" s="4" t="str">
        <f t="shared" si="34"/>
        <v/>
      </c>
      <c r="R177" s="4" t="str">
        <f t="shared" si="27"/>
        <v/>
      </c>
      <c r="S177" s="4" t="str">
        <f t="shared" si="28"/>
        <v/>
      </c>
      <c r="T177" s="100" t="str">
        <f t="shared" si="29"/>
        <v/>
      </c>
      <c r="U177" s="17"/>
      <c r="V177" s="6"/>
    </row>
    <row r="178" spans="5:22" s="103" customFormat="1" x14ac:dyDescent="0.2">
      <c r="E178" s="11">
        <f>IF(ISNUMBER('raw data'!B280),'raw data'!B280,FALSE)</f>
        <v>174</v>
      </c>
      <c r="F178" s="13">
        <f>IF(ISNUMBER('raw data'!C280),'raw data'!C280,FALSE)</f>
        <v>13.32</v>
      </c>
      <c r="G178" s="12">
        <f>IF(ISNUMBER('raw data'!D280),'raw data'!D280,FALSE)</f>
        <v>359.75</v>
      </c>
      <c r="H178" s="14">
        <f t="shared" si="30"/>
        <v>5.1590552992145291</v>
      </c>
      <c r="I178" s="104">
        <f>IF(ISNUMBER(results!C$38),4*PI()*F178/((G178*0.001)^2*results!C$38),4*PI()*F178/((G178*0.001)^2*results!D$38))</f>
        <v>15.396896754527175</v>
      </c>
      <c r="J178" s="15">
        <f t="shared" si="31"/>
        <v>5.6999999999999877</v>
      </c>
      <c r="K178" s="5">
        <f t="shared" si="24"/>
        <v>302</v>
      </c>
      <c r="L178" s="1">
        <f t="shared" si="25"/>
        <v>5.6970934865054046</v>
      </c>
      <c r="M178" s="2">
        <f t="shared" si="26"/>
        <v>18.013677216545513</v>
      </c>
      <c r="N178" s="3" t="b">
        <f t="shared" si="35"/>
        <v>0</v>
      </c>
      <c r="O178" s="3" t="str">
        <f t="shared" si="32"/>
        <v/>
      </c>
      <c r="P178" s="4" t="str">
        <f t="shared" si="33"/>
        <v/>
      </c>
      <c r="Q178" s="4" t="str">
        <f t="shared" si="34"/>
        <v/>
      </c>
      <c r="R178" s="4" t="str">
        <f t="shared" si="27"/>
        <v/>
      </c>
      <c r="S178" s="4" t="str">
        <f t="shared" si="28"/>
        <v/>
      </c>
      <c r="T178" s="100" t="str">
        <f t="shared" si="29"/>
        <v/>
      </c>
      <c r="U178" s="17"/>
      <c r="V178" s="6"/>
    </row>
    <row r="179" spans="5:22" s="103" customFormat="1" x14ac:dyDescent="0.2">
      <c r="E179" s="11">
        <f>IF(ISNUMBER('raw data'!B281),'raw data'!B281,FALSE)</f>
        <v>175</v>
      </c>
      <c r="F179" s="13">
        <f>IF(ISNUMBER('raw data'!C281),'raw data'!C281,FALSE)</f>
        <v>13.34</v>
      </c>
      <c r="G179" s="12">
        <f>IF(ISNUMBER('raw data'!D281),'raw data'!D281,FALSE)</f>
        <v>359.85</v>
      </c>
      <c r="H179" s="14">
        <f t="shared" si="30"/>
        <v>5.1647859739235145</v>
      </c>
      <c r="I179" s="104">
        <f>IF(ISNUMBER(results!C$38),4*PI()*F179/((G179*0.001)^2*results!C$38),4*PI()*F179/((G179*0.001)^2*results!D$38))</f>
        <v>15.41144616287365</v>
      </c>
      <c r="J179" s="15">
        <f t="shared" si="31"/>
        <v>5.6999999999999877</v>
      </c>
      <c r="K179" s="5">
        <f t="shared" si="24"/>
        <v>302</v>
      </c>
      <c r="L179" s="1">
        <f t="shared" si="25"/>
        <v>5.6970934865054046</v>
      </c>
      <c r="M179" s="2">
        <f t="shared" si="26"/>
        <v>18.013677216545513</v>
      </c>
      <c r="N179" s="3" t="b">
        <f t="shared" si="35"/>
        <v>0</v>
      </c>
      <c r="O179" s="3" t="str">
        <f t="shared" si="32"/>
        <v/>
      </c>
      <c r="P179" s="4" t="str">
        <f t="shared" si="33"/>
        <v/>
      </c>
      <c r="Q179" s="4" t="str">
        <f t="shared" si="34"/>
        <v/>
      </c>
      <c r="R179" s="4" t="str">
        <f t="shared" si="27"/>
        <v/>
      </c>
      <c r="S179" s="4" t="str">
        <f t="shared" si="28"/>
        <v/>
      </c>
      <c r="T179" s="100" t="str">
        <f t="shared" si="29"/>
        <v/>
      </c>
      <c r="U179" s="17"/>
      <c r="V179" s="6"/>
    </row>
    <row r="180" spans="5:22" s="103" customFormat="1" x14ac:dyDescent="0.2">
      <c r="E180" s="11">
        <f>IF(ISNUMBER('raw data'!B282),'raw data'!B282,FALSE)</f>
        <v>176</v>
      </c>
      <c r="F180" s="13">
        <f>IF(ISNUMBER('raw data'!C282),'raw data'!C282,FALSE)</f>
        <v>13.366</v>
      </c>
      <c r="G180" s="12">
        <f>IF(ISNUMBER('raw data'!D282),'raw data'!D282,FALSE)</f>
        <v>359.76</v>
      </c>
      <c r="H180" s="14">
        <f t="shared" si="30"/>
        <v>5.1704839950381514</v>
      </c>
      <c r="I180" s="104">
        <f>IF(ISNUMBER(results!C$38),4*PI()*F180/((G180*0.001)^2*results!C$38),4*PI()*F180/((G180*0.001)^2*results!D$38))</f>
        <v>15.449210322948369</v>
      </c>
      <c r="J180" s="15">
        <f t="shared" si="31"/>
        <v>5.6999999999999877</v>
      </c>
      <c r="K180" s="5">
        <f t="shared" si="24"/>
        <v>302</v>
      </c>
      <c r="L180" s="1">
        <f t="shared" si="25"/>
        <v>5.6970934865054046</v>
      </c>
      <c r="M180" s="2">
        <f t="shared" si="26"/>
        <v>18.013677216545513</v>
      </c>
      <c r="N180" s="3" t="b">
        <f t="shared" si="35"/>
        <v>0</v>
      </c>
      <c r="O180" s="3" t="str">
        <f t="shared" si="32"/>
        <v/>
      </c>
      <c r="P180" s="4" t="str">
        <f t="shared" si="33"/>
        <v/>
      </c>
      <c r="Q180" s="4" t="str">
        <f t="shared" si="34"/>
        <v/>
      </c>
      <c r="R180" s="4" t="str">
        <f t="shared" si="27"/>
        <v/>
      </c>
      <c r="S180" s="4" t="str">
        <f t="shared" si="28"/>
        <v/>
      </c>
      <c r="T180" s="100" t="str">
        <f t="shared" si="29"/>
        <v/>
      </c>
      <c r="U180" s="17"/>
      <c r="V180" s="6"/>
    </row>
    <row r="181" spans="5:22" s="103" customFormat="1" x14ac:dyDescent="0.2">
      <c r="E181" s="11">
        <f>IF(ISNUMBER('raw data'!B283),'raw data'!B283,FALSE)</f>
        <v>177</v>
      </c>
      <c r="F181" s="13">
        <f>IF(ISNUMBER('raw data'!C283),'raw data'!C283,FALSE)</f>
        <v>13.391</v>
      </c>
      <c r="G181" s="12">
        <f>IF(ISNUMBER('raw data'!D283),'raw data'!D283,FALSE)</f>
        <v>359.86</v>
      </c>
      <c r="H181" s="14">
        <f t="shared" si="30"/>
        <v>5.1761497325738288</v>
      </c>
      <c r="I181" s="104">
        <f>IF(ISNUMBER(results!C$38),4*PI()*F181/((G181*0.001)^2*results!C$38),4*PI()*F181/((G181*0.001)^2*results!D$38))</f>
        <v>15.469505697616508</v>
      </c>
      <c r="J181" s="15">
        <f t="shared" si="31"/>
        <v>5.6999999999999877</v>
      </c>
      <c r="K181" s="5">
        <f t="shared" si="24"/>
        <v>302</v>
      </c>
      <c r="L181" s="1">
        <f t="shared" si="25"/>
        <v>5.6970934865054046</v>
      </c>
      <c r="M181" s="2">
        <f t="shared" si="26"/>
        <v>18.013677216545513</v>
      </c>
      <c r="N181" s="3" t="b">
        <f t="shared" si="35"/>
        <v>0</v>
      </c>
      <c r="O181" s="3" t="str">
        <f t="shared" si="32"/>
        <v/>
      </c>
      <c r="P181" s="4" t="str">
        <f t="shared" si="33"/>
        <v/>
      </c>
      <c r="Q181" s="4" t="str">
        <f t="shared" si="34"/>
        <v/>
      </c>
      <c r="R181" s="4" t="str">
        <f t="shared" si="27"/>
        <v/>
      </c>
      <c r="S181" s="4" t="str">
        <f t="shared" si="28"/>
        <v/>
      </c>
      <c r="T181" s="100" t="str">
        <f t="shared" si="29"/>
        <v/>
      </c>
      <c r="U181" s="17"/>
      <c r="V181" s="6"/>
    </row>
    <row r="182" spans="5:22" s="103" customFormat="1" x14ac:dyDescent="0.2">
      <c r="E182" s="11">
        <f>IF(ISNUMBER('raw data'!B284),'raw data'!B284,FALSE)</f>
        <v>178</v>
      </c>
      <c r="F182" s="13">
        <f>IF(ISNUMBER('raw data'!C284),'raw data'!C284,FALSE)</f>
        <v>13.416</v>
      </c>
      <c r="G182" s="12">
        <f>IF(ISNUMBER('raw data'!D284),'raw data'!D284,FALSE)</f>
        <v>359.85</v>
      </c>
      <c r="H182" s="14">
        <f t="shared" si="30"/>
        <v>5.181783550292085</v>
      </c>
      <c r="I182" s="104">
        <f>IF(ISNUMBER(results!C$38),4*PI()*F182/((G182*0.001)^2*results!C$38),4*PI()*F182/((G182*0.001)^2*results!D$38))</f>
        <v>15.499247505330802</v>
      </c>
      <c r="J182" s="15">
        <f t="shared" si="31"/>
        <v>5.6999999999999877</v>
      </c>
      <c r="K182" s="5">
        <f t="shared" si="24"/>
        <v>302</v>
      </c>
      <c r="L182" s="1">
        <f t="shared" si="25"/>
        <v>5.6970934865054046</v>
      </c>
      <c r="M182" s="2">
        <f t="shared" si="26"/>
        <v>18.013677216545513</v>
      </c>
      <c r="N182" s="3" t="b">
        <f t="shared" si="35"/>
        <v>0</v>
      </c>
      <c r="O182" s="3" t="str">
        <f t="shared" si="32"/>
        <v/>
      </c>
      <c r="P182" s="4" t="str">
        <f t="shared" si="33"/>
        <v/>
      </c>
      <c r="Q182" s="4" t="str">
        <f t="shared" si="34"/>
        <v/>
      </c>
      <c r="R182" s="4" t="str">
        <f t="shared" si="27"/>
        <v/>
      </c>
      <c r="S182" s="4" t="str">
        <f t="shared" si="28"/>
        <v/>
      </c>
      <c r="T182" s="100" t="str">
        <f t="shared" si="29"/>
        <v/>
      </c>
      <c r="U182" s="17"/>
      <c r="V182" s="6"/>
    </row>
    <row r="183" spans="5:22" s="103" customFormat="1" x14ac:dyDescent="0.2">
      <c r="E183" s="11">
        <f>IF(ISNUMBER('raw data'!B285),'raw data'!B285,FALSE)</f>
        <v>179</v>
      </c>
      <c r="F183" s="13">
        <f>IF(ISNUMBER('raw data'!C285),'raw data'!C285,FALSE)</f>
        <v>13.441000000000001</v>
      </c>
      <c r="G183" s="12">
        <f>IF(ISNUMBER('raw data'!D285),'raw data'!D285,FALSE)</f>
        <v>359.76</v>
      </c>
      <c r="H183" s="14">
        <f t="shared" si="30"/>
        <v>5.1873858058407549</v>
      </c>
      <c r="I183" s="104">
        <f>IF(ISNUMBER(results!C$38),4*PI()*F183/((G183*0.001)^2*results!C$38),4*PI()*F183/((G183*0.001)^2*results!D$38))</f>
        <v>15.535899741938429</v>
      </c>
      <c r="J183" s="15">
        <f t="shared" si="31"/>
        <v>5.6999999999999877</v>
      </c>
      <c r="K183" s="5">
        <f t="shared" si="24"/>
        <v>302</v>
      </c>
      <c r="L183" s="1">
        <f t="shared" si="25"/>
        <v>5.6970934865054046</v>
      </c>
      <c r="M183" s="2">
        <f t="shared" si="26"/>
        <v>18.013677216545513</v>
      </c>
      <c r="N183" s="3" t="b">
        <f t="shared" si="35"/>
        <v>0</v>
      </c>
      <c r="O183" s="3" t="str">
        <f t="shared" si="32"/>
        <v/>
      </c>
      <c r="P183" s="4" t="str">
        <f t="shared" si="33"/>
        <v/>
      </c>
      <c r="Q183" s="4" t="str">
        <f t="shared" si="34"/>
        <v/>
      </c>
      <c r="R183" s="4" t="str">
        <f t="shared" si="27"/>
        <v/>
      </c>
      <c r="S183" s="4" t="str">
        <f t="shared" si="28"/>
        <v/>
      </c>
      <c r="T183" s="100" t="str">
        <f t="shared" si="29"/>
        <v/>
      </c>
      <c r="U183" s="17"/>
      <c r="V183" s="6"/>
    </row>
    <row r="184" spans="5:22" s="103" customFormat="1" x14ac:dyDescent="0.2">
      <c r="E184" s="11">
        <f>IF(ISNUMBER('raw data'!B286),'raw data'!B286,FALSE)</f>
        <v>180</v>
      </c>
      <c r="F184" s="13">
        <f>IF(ISNUMBER('raw data'!C286),'raw data'!C286,FALSE)</f>
        <v>13.464</v>
      </c>
      <c r="G184" s="12">
        <f>IF(ISNUMBER('raw data'!D286),'raw data'!D286,FALSE)</f>
        <v>359.84</v>
      </c>
      <c r="H184" s="14">
        <f t="shared" si="30"/>
        <v>5.1929568508902104</v>
      </c>
      <c r="I184" s="104">
        <f>IF(ISNUMBER(results!C$38),4*PI()*F184/((G184*0.001)^2*results!C$38),4*PI()*F184/((G184*0.001)^2*results!D$38))</f>
        <v>15.555565531082356</v>
      </c>
      <c r="J184" s="15">
        <f t="shared" si="31"/>
        <v>5.6999999999999877</v>
      </c>
      <c r="K184" s="5">
        <f t="shared" si="24"/>
        <v>302</v>
      </c>
      <c r="L184" s="1">
        <f t="shared" si="25"/>
        <v>5.6970934865054046</v>
      </c>
      <c r="M184" s="2">
        <f t="shared" si="26"/>
        <v>18.013677216545513</v>
      </c>
      <c r="N184" s="3" t="b">
        <f t="shared" si="35"/>
        <v>0</v>
      </c>
      <c r="O184" s="3" t="str">
        <f t="shared" si="32"/>
        <v/>
      </c>
      <c r="P184" s="4" t="str">
        <f t="shared" si="33"/>
        <v/>
      </c>
      <c r="Q184" s="4" t="str">
        <f t="shared" si="34"/>
        <v/>
      </c>
      <c r="R184" s="4" t="str">
        <f t="shared" si="27"/>
        <v/>
      </c>
      <c r="S184" s="4" t="str">
        <f t="shared" si="28"/>
        <v/>
      </c>
      <c r="T184" s="100" t="str">
        <f t="shared" si="29"/>
        <v/>
      </c>
      <c r="U184" s="17"/>
      <c r="V184" s="6"/>
    </row>
    <row r="185" spans="5:22" s="103" customFormat="1" x14ac:dyDescent="0.2">
      <c r="E185" s="11">
        <f>IF(ISNUMBER('raw data'!B287),'raw data'!B287,FALSE)</f>
        <v>181</v>
      </c>
      <c r="F185" s="13">
        <f>IF(ISNUMBER('raw data'!C287),'raw data'!C287,FALSE)</f>
        <v>13.484</v>
      </c>
      <c r="G185" s="12">
        <f>IF(ISNUMBER('raw data'!D287),'raw data'!D287,FALSE)</f>
        <v>359.8</v>
      </c>
      <c r="H185" s="14">
        <f t="shared" si="30"/>
        <v>5.1984970312658261</v>
      </c>
      <c r="I185" s="104">
        <f>IF(ISNUMBER(results!C$38),4*PI()*F185/((G185*0.001)^2*results!C$38),4*PI()*F185/((G185*0.001)^2*results!D$38))</f>
        <v>15.582136475864619</v>
      </c>
      <c r="J185" s="15">
        <f t="shared" si="31"/>
        <v>5.6999999999999877</v>
      </c>
      <c r="K185" s="5">
        <f t="shared" si="24"/>
        <v>302</v>
      </c>
      <c r="L185" s="1">
        <f t="shared" si="25"/>
        <v>5.6970934865054046</v>
      </c>
      <c r="M185" s="2">
        <f t="shared" si="26"/>
        <v>18.013677216545513</v>
      </c>
      <c r="N185" s="3" t="b">
        <f t="shared" si="35"/>
        <v>0</v>
      </c>
      <c r="O185" s="3" t="str">
        <f t="shared" si="32"/>
        <v/>
      </c>
      <c r="P185" s="4" t="str">
        <f t="shared" si="33"/>
        <v/>
      </c>
      <c r="Q185" s="4" t="str">
        <f t="shared" si="34"/>
        <v/>
      </c>
      <c r="R185" s="4" t="str">
        <f t="shared" si="27"/>
        <v/>
      </c>
      <c r="S185" s="4" t="str">
        <f t="shared" si="28"/>
        <v/>
      </c>
      <c r="T185" s="100" t="str">
        <f t="shared" si="29"/>
        <v/>
      </c>
      <c r="U185" s="17"/>
      <c r="V185" s="6"/>
    </row>
    <row r="186" spans="5:22" s="103" customFormat="1" x14ac:dyDescent="0.2">
      <c r="E186" s="11">
        <f>IF(ISNUMBER('raw data'!B288),'raw data'!B288,FALSE)</f>
        <v>182</v>
      </c>
      <c r="F186" s="13">
        <f>IF(ISNUMBER('raw data'!C288),'raw data'!C288,FALSE)</f>
        <v>13.509</v>
      </c>
      <c r="G186" s="12">
        <f>IF(ISNUMBER('raw data'!D288),'raw data'!D288,FALSE)</f>
        <v>359.82</v>
      </c>
      <c r="H186" s="14">
        <f t="shared" si="30"/>
        <v>5.2040066870767951</v>
      </c>
      <c r="I186" s="104">
        <f>IF(ISNUMBER(results!C$38),4*PI()*F186/((G186*0.001)^2*results!C$38),4*PI()*F186/((G186*0.001)^2*results!D$38))</f>
        <v>15.609291146225159</v>
      </c>
      <c r="J186" s="15">
        <f t="shared" si="31"/>
        <v>5.6999999999999877</v>
      </c>
      <c r="K186" s="5">
        <f t="shared" si="24"/>
        <v>302</v>
      </c>
      <c r="L186" s="1">
        <f t="shared" si="25"/>
        <v>5.6970934865054046</v>
      </c>
      <c r="M186" s="2">
        <f t="shared" si="26"/>
        <v>18.013677216545513</v>
      </c>
      <c r="N186" s="3" t="b">
        <f t="shared" si="35"/>
        <v>0</v>
      </c>
      <c r="O186" s="3" t="str">
        <f t="shared" si="32"/>
        <v/>
      </c>
      <c r="P186" s="4" t="str">
        <f t="shared" si="33"/>
        <v/>
      </c>
      <c r="Q186" s="4" t="str">
        <f t="shared" si="34"/>
        <v/>
      </c>
      <c r="R186" s="4" t="str">
        <f t="shared" si="27"/>
        <v/>
      </c>
      <c r="S186" s="4" t="str">
        <f t="shared" si="28"/>
        <v/>
      </c>
      <c r="T186" s="100" t="str">
        <f t="shared" si="29"/>
        <v/>
      </c>
      <c r="U186" s="17"/>
      <c r="V186" s="6"/>
    </row>
    <row r="187" spans="5:22" s="103" customFormat="1" x14ac:dyDescent="0.2">
      <c r="E187" s="11">
        <f>IF(ISNUMBER('raw data'!B289),'raw data'!B289,FALSE)</f>
        <v>183</v>
      </c>
      <c r="F187" s="13">
        <f>IF(ISNUMBER('raw data'!C289),'raw data'!C289,FALSE)</f>
        <v>13.532999999999999</v>
      </c>
      <c r="G187" s="12">
        <f>IF(ISNUMBER('raw data'!D289),'raw data'!D289,FALSE)</f>
        <v>359.79</v>
      </c>
      <c r="H187" s="14">
        <f t="shared" si="30"/>
        <v>5.2094861528414214</v>
      </c>
      <c r="I187" s="104">
        <f>IF(ISNUMBER(results!C$38),4*PI()*F187/((G187*0.001)^2*results!C$38),4*PI()*F187/((G187*0.001)^2*results!D$38))</f>
        <v>15.639630309865121</v>
      </c>
      <c r="J187" s="15">
        <f t="shared" si="31"/>
        <v>5.6999999999999877</v>
      </c>
      <c r="K187" s="5">
        <f t="shared" si="24"/>
        <v>302</v>
      </c>
      <c r="L187" s="1">
        <f t="shared" si="25"/>
        <v>5.6970934865054046</v>
      </c>
      <c r="M187" s="2">
        <f t="shared" si="26"/>
        <v>18.013677216545513</v>
      </c>
      <c r="N187" s="3" t="b">
        <f t="shared" si="35"/>
        <v>0</v>
      </c>
      <c r="O187" s="3" t="str">
        <f t="shared" si="32"/>
        <v/>
      </c>
      <c r="P187" s="4" t="str">
        <f t="shared" si="33"/>
        <v/>
      </c>
      <c r="Q187" s="4" t="str">
        <f t="shared" si="34"/>
        <v/>
      </c>
      <c r="R187" s="4" t="str">
        <f t="shared" si="27"/>
        <v/>
      </c>
      <c r="S187" s="4" t="str">
        <f t="shared" si="28"/>
        <v/>
      </c>
      <c r="T187" s="100" t="str">
        <f t="shared" si="29"/>
        <v/>
      </c>
      <c r="U187" s="17"/>
      <c r="V187" s="6"/>
    </row>
    <row r="188" spans="5:22" s="103" customFormat="1" x14ac:dyDescent="0.2">
      <c r="E188" s="11">
        <f>IF(ISNUMBER('raw data'!B290),'raw data'!B290,FALSE)</f>
        <v>184</v>
      </c>
      <c r="F188" s="13">
        <f>IF(ISNUMBER('raw data'!C290),'raw data'!C290,FALSE)</f>
        <v>13.557</v>
      </c>
      <c r="G188" s="12">
        <f>IF(ISNUMBER('raw data'!D290),'raw data'!D290,FALSE)</f>
        <v>359.82</v>
      </c>
      <c r="H188" s="14">
        <f t="shared" si="30"/>
        <v>5.2149357576089859</v>
      </c>
      <c r="I188" s="104">
        <f>IF(ISNUMBER(results!C$38),4*PI()*F188/((G188*0.001)^2*results!C$38),4*PI()*F188/((G188*0.001)^2*results!D$38))</f>
        <v>15.664753872927271</v>
      </c>
      <c r="J188" s="15">
        <f t="shared" si="31"/>
        <v>5.6999999999999877</v>
      </c>
      <c r="K188" s="5">
        <f t="shared" si="24"/>
        <v>302</v>
      </c>
      <c r="L188" s="1">
        <f t="shared" si="25"/>
        <v>5.6970934865054046</v>
      </c>
      <c r="M188" s="2">
        <f t="shared" si="26"/>
        <v>18.013677216545513</v>
      </c>
      <c r="N188" s="3" t="b">
        <f t="shared" si="35"/>
        <v>0</v>
      </c>
      <c r="O188" s="3" t="str">
        <f t="shared" si="32"/>
        <v/>
      </c>
      <c r="P188" s="4" t="str">
        <f t="shared" si="33"/>
        <v/>
      </c>
      <c r="Q188" s="4" t="str">
        <f t="shared" si="34"/>
        <v/>
      </c>
      <c r="R188" s="4" t="str">
        <f t="shared" si="27"/>
        <v/>
      </c>
      <c r="S188" s="4" t="str">
        <f t="shared" si="28"/>
        <v/>
      </c>
      <c r="T188" s="100" t="str">
        <f t="shared" si="29"/>
        <v/>
      </c>
      <c r="U188" s="17"/>
      <c r="V188" s="6"/>
    </row>
    <row r="189" spans="5:22" s="103" customFormat="1" x14ac:dyDescent="0.2">
      <c r="E189" s="11">
        <f>IF(ISNUMBER('raw data'!B291),'raw data'!B291,FALSE)</f>
        <v>185</v>
      </c>
      <c r="F189" s="13">
        <f>IF(ISNUMBER('raw data'!C291),'raw data'!C291,FALSE)</f>
        <v>13.581</v>
      </c>
      <c r="G189" s="12">
        <f>IF(ISNUMBER('raw data'!D291),'raw data'!D291,FALSE)</f>
        <v>359.82</v>
      </c>
      <c r="H189" s="14">
        <f t="shared" si="30"/>
        <v>5.2203558250783244</v>
      </c>
      <c r="I189" s="104">
        <f>IF(ISNUMBER(results!C$38),4*PI()*F189/((G189*0.001)^2*results!C$38),4*PI()*F189/((G189*0.001)^2*results!D$38))</f>
        <v>15.692485236278324</v>
      </c>
      <c r="J189" s="15">
        <f t="shared" si="31"/>
        <v>5.6999999999999877</v>
      </c>
      <c r="K189" s="5">
        <f t="shared" si="24"/>
        <v>302</v>
      </c>
      <c r="L189" s="1">
        <f t="shared" si="25"/>
        <v>5.6970934865054046</v>
      </c>
      <c r="M189" s="2">
        <f t="shared" si="26"/>
        <v>18.013677216545513</v>
      </c>
      <c r="N189" s="3" t="b">
        <f t="shared" si="35"/>
        <v>0</v>
      </c>
      <c r="O189" s="3" t="str">
        <f t="shared" si="32"/>
        <v/>
      </c>
      <c r="P189" s="4" t="str">
        <f t="shared" si="33"/>
        <v/>
      </c>
      <c r="Q189" s="4" t="str">
        <f t="shared" si="34"/>
        <v/>
      </c>
      <c r="R189" s="4" t="str">
        <f t="shared" si="27"/>
        <v/>
      </c>
      <c r="S189" s="4" t="str">
        <f t="shared" si="28"/>
        <v/>
      </c>
      <c r="T189" s="100" t="str">
        <f t="shared" si="29"/>
        <v/>
      </c>
      <c r="U189" s="17"/>
      <c r="V189" s="6"/>
    </row>
    <row r="190" spans="5:22" s="103" customFormat="1" x14ac:dyDescent="0.2">
      <c r="E190" s="11">
        <f>IF(ISNUMBER('raw data'!B292),'raw data'!B292,FALSE)</f>
        <v>186</v>
      </c>
      <c r="F190" s="13">
        <f>IF(ISNUMBER('raw data'!C292),'raw data'!C292,FALSE)</f>
        <v>13.603</v>
      </c>
      <c r="G190" s="12">
        <f>IF(ISNUMBER('raw data'!D292),'raw data'!D292,FALSE)</f>
        <v>359.81</v>
      </c>
      <c r="H190" s="14">
        <f t="shared" si="30"/>
        <v>5.2257466737132017</v>
      </c>
      <c r="I190" s="104">
        <f>IF(ISNUMBER(results!C$38),4*PI()*F190/((G190*0.001)^2*results!C$38),4*PI()*F190/((G190*0.001)^2*results!D$38))</f>
        <v>15.718779342912862</v>
      </c>
      <c r="J190" s="15">
        <f t="shared" si="31"/>
        <v>5.6999999999999877</v>
      </c>
      <c r="K190" s="5">
        <f t="shared" si="24"/>
        <v>302</v>
      </c>
      <c r="L190" s="1">
        <f t="shared" si="25"/>
        <v>5.6970934865054046</v>
      </c>
      <c r="M190" s="2">
        <f t="shared" si="26"/>
        <v>18.013677216545513</v>
      </c>
      <c r="N190" s="3" t="b">
        <f t="shared" si="35"/>
        <v>0</v>
      </c>
      <c r="O190" s="3" t="str">
        <f t="shared" si="32"/>
        <v/>
      </c>
      <c r="P190" s="4" t="str">
        <f t="shared" si="33"/>
        <v/>
      </c>
      <c r="Q190" s="4" t="str">
        <f t="shared" si="34"/>
        <v/>
      </c>
      <c r="R190" s="4" t="str">
        <f t="shared" si="27"/>
        <v/>
      </c>
      <c r="S190" s="4" t="str">
        <f t="shared" si="28"/>
        <v/>
      </c>
      <c r="T190" s="100" t="str">
        <f t="shared" si="29"/>
        <v/>
      </c>
      <c r="U190" s="17"/>
      <c r="V190" s="6"/>
    </row>
    <row r="191" spans="5:22" s="103" customFormat="1" x14ac:dyDescent="0.2">
      <c r="E191" s="11">
        <f>IF(ISNUMBER('raw data'!B293),'raw data'!B293,FALSE)</f>
        <v>187</v>
      </c>
      <c r="F191" s="13">
        <f>IF(ISNUMBER('raw data'!C293),'raw data'!C293,FALSE)</f>
        <v>13.621</v>
      </c>
      <c r="G191" s="12">
        <f>IF(ISNUMBER('raw data'!D293),'raw data'!D293,FALSE)</f>
        <v>359.79</v>
      </c>
      <c r="H191" s="14">
        <f t="shared" si="30"/>
        <v>5.2311086168545868</v>
      </c>
      <c r="I191" s="104">
        <f>IF(ISNUMBER(results!C$38),4*PI()*F191/((G191*0.001)^2*results!C$38),4*PI()*F191/((G191*0.001)^2*results!D$38))</f>
        <v>15.741328933028361</v>
      </c>
      <c r="J191" s="15">
        <f t="shared" si="31"/>
        <v>5.6999999999999877</v>
      </c>
      <c r="K191" s="5">
        <f t="shared" si="24"/>
        <v>302</v>
      </c>
      <c r="L191" s="1">
        <f t="shared" si="25"/>
        <v>5.6970934865054046</v>
      </c>
      <c r="M191" s="2">
        <f t="shared" si="26"/>
        <v>18.013677216545513</v>
      </c>
      <c r="N191" s="3" t="b">
        <f t="shared" si="35"/>
        <v>0</v>
      </c>
      <c r="O191" s="3" t="str">
        <f t="shared" si="32"/>
        <v/>
      </c>
      <c r="P191" s="4" t="str">
        <f t="shared" si="33"/>
        <v/>
      </c>
      <c r="Q191" s="4" t="str">
        <f t="shared" si="34"/>
        <v/>
      </c>
      <c r="R191" s="4" t="str">
        <f t="shared" si="27"/>
        <v/>
      </c>
      <c r="S191" s="4" t="str">
        <f t="shared" si="28"/>
        <v/>
      </c>
      <c r="T191" s="100" t="str">
        <f t="shared" si="29"/>
        <v/>
      </c>
      <c r="U191" s="17"/>
      <c r="V191" s="6"/>
    </row>
    <row r="192" spans="5:22" s="103" customFormat="1" x14ac:dyDescent="0.2">
      <c r="E192" s="11">
        <f>IF(ISNUMBER('raw data'!B294),'raw data'!B294,FALSE)</f>
        <v>188</v>
      </c>
      <c r="F192" s="13">
        <f>IF(ISNUMBER('raw data'!C294),'raw data'!C294,FALSE)</f>
        <v>13.645</v>
      </c>
      <c r="G192" s="12">
        <f>IF(ISNUMBER('raw data'!D294),'raw data'!D294,FALSE)</f>
        <v>359.81</v>
      </c>
      <c r="H192" s="14">
        <f t="shared" si="30"/>
        <v>5.2364419628299492</v>
      </c>
      <c r="I192" s="104">
        <f>IF(ISNUMBER(results!C$38),4*PI()*F192/((G192*0.001)^2*results!C$38),4*PI()*F192/((G192*0.001)^2*results!D$38))</f>
        <v>15.76731192634316</v>
      </c>
      <c r="J192" s="15">
        <f t="shared" si="31"/>
        <v>5.6999999999999877</v>
      </c>
      <c r="K192" s="5">
        <f t="shared" si="24"/>
        <v>302</v>
      </c>
      <c r="L192" s="1">
        <f t="shared" si="25"/>
        <v>5.6970934865054046</v>
      </c>
      <c r="M192" s="2">
        <f t="shared" si="26"/>
        <v>18.013677216545513</v>
      </c>
      <c r="N192" s="3" t="b">
        <f t="shared" si="35"/>
        <v>0</v>
      </c>
      <c r="O192" s="3" t="str">
        <f t="shared" si="32"/>
        <v/>
      </c>
      <c r="P192" s="4" t="str">
        <f t="shared" si="33"/>
        <v/>
      </c>
      <c r="Q192" s="4" t="str">
        <f t="shared" si="34"/>
        <v/>
      </c>
      <c r="R192" s="4" t="str">
        <f t="shared" si="27"/>
        <v/>
      </c>
      <c r="S192" s="4" t="str">
        <f t="shared" si="28"/>
        <v/>
      </c>
      <c r="T192" s="100" t="str">
        <f t="shared" si="29"/>
        <v/>
      </c>
      <c r="U192" s="17"/>
      <c r="V192" s="6"/>
    </row>
    <row r="193" spans="5:22" s="103" customFormat="1" x14ac:dyDescent="0.2">
      <c r="E193" s="11">
        <f>IF(ISNUMBER('raw data'!B295),'raw data'!B295,FALSE)</f>
        <v>189</v>
      </c>
      <c r="F193" s="13">
        <f>IF(ISNUMBER('raw data'!C295),'raw data'!C295,FALSE)</f>
        <v>13.669</v>
      </c>
      <c r="G193" s="12">
        <f>IF(ISNUMBER('raw data'!D295),'raw data'!D295,FALSE)</f>
        <v>359.78</v>
      </c>
      <c r="H193" s="14">
        <f t="shared" si="30"/>
        <v>5.2417470150596426</v>
      </c>
      <c r="I193" s="104">
        <f>IF(ISNUMBER(results!C$38),4*PI()*F193/((G193*0.001)^2*results!C$38),4*PI()*F193/((G193*0.001)^2*results!D$38))</f>
        <v>15.79767905819263</v>
      </c>
      <c r="J193" s="15">
        <f t="shared" si="31"/>
        <v>5.6999999999999877</v>
      </c>
      <c r="K193" s="5">
        <f t="shared" si="24"/>
        <v>302</v>
      </c>
      <c r="L193" s="1">
        <f t="shared" si="25"/>
        <v>5.6970934865054046</v>
      </c>
      <c r="M193" s="2">
        <f t="shared" si="26"/>
        <v>18.013677216545513</v>
      </c>
      <c r="N193" s="3" t="b">
        <f t="shared" si="35"/>
        <v>0</v>
      </c>
      <c r="O193" s="3" t="str">
        <f t="shared" si="32"/>
        <v/>
      </c>
      <c r="P193" s="4" t="str">
        <f t="shared" si="33"/>
        <v/>
      </c>
      <c r="Q193" s="4" t="str">
        <f t="shared" si="34"/>
        <v/>
      </c>
      <c r="R193" s="4" t="str">
        <f t="shared" si="27"/>
        <v/>
      </c>
      <c r="S193" s="4" t="str">
        <f t="shared" si="28"/>
        <v/>
      </c>
      <c r="T193" s="100" t="str">
        <f t="shared" si="29"/>
        <v/>
      </c>
      <c r="U193" s="17"/>
      <c r="V193" s="6"/>
    </row>
    <row r="194" spans="5:22" s="103" customFormat="1" x14ac:dyDescent="0.2">
      <c r="E194" s="11">
        <f>IF(ISNUMBER('raw data'!B296),'raw data'!B296,FALSE)</f>
        <v>190</v>
      </c>
      <c r="F194" s="13">
        <f>IF(ISNUMBER('raw data'!C296),'raw data'!C296,FALSE)</f>
        <v>13.692</v>
      </c>
      <c r="G194" s="12">
        <f>IF(ISNUMBER('raw data'!D296),'raw data'!D296,FALSE)</f>
        <v>359.78</v>
      </c>
      <c r="H194" s="14">
        <f t="shared" si="30"/>
        <v>5.2470240721604862</v>
      </c>
      <c r="I194" s="104">
        <f>IF(ISNUMBER(results!C$38),4*PI()*F194/((G194*0.001)^2*results!C$38),4*PI()*F194/((G194*0.001)^2*results!D$38))</f>
        <v>15.824260857763807</v>
      </c>
      <c r="J194" s="15">
        <f t="shared" si="31"/>
        <v>5.6999999999999877</v>
      </c>
      <c r="K194" s="5">
        <f t="shared" si="24"/>
        <v>302</v>
      </c>
      <c r="L194" s="1">
        <f t="shared" si="25"/>
        <v>5.6970934865054046</v>
      </c>
      <c r="M194" s="2">
        <f t="shared" si="26"/>
        <v>18.013677216545513</v>
      </c>
      <c r="N194" s="3" t="b">
        <f t="shared" si="35"/>
        <v>0</v>
      </c>
      <c r="O194" s="3" t="str">
        <f t="shared" si="32"/>
        <v/>
      </c>
      <c r="P194" s="4" t="str">
        <f t="shared" si="33"/>
        <v/>
      </c>
      <c r="Q194" s="4" t="str">
        <f t="shared" si="34"/>
        <v/>
      </c>
      <c r="R194" s="4" t="str">
        <f t="shared" si="27"/>
        <v/>
      </c>
      <c r="S194" s="4" t="str">
        <f t="shared" si="28"/>
        <v/>
      </c>
      <c r="T194" s="100" t="str">
        <f t="shared" si="29"/>
        <v/>
      </c>
      <c r="U194" s="17"/>
      <c r="V194" s="6"/>
    </row>
    <row r="195" spans="5:22" s="103" customFormat="1" x14ac:dyDescent="0.2">
      <c r="E195" s="11">
        <f>IF(ISNUMBER('raw data'!B297),'raw data'!B297,FALSE)</f>
        <v>191</v>
      </c>
      <c r="F195" s="13">
        <f>IF(ISNUMBER('raw data'!C297),'raw data'!C297,FALSE)</f>
        <v>13.715</v>
      </c>
      <c r="G195" s="12">
        <f>IF(ISNUMBER('raw data'!D297),'raw data'!D297,FALSE)</f>
        <v>359.81</v>
      </c>
      <c r="H195" s="14">
        <f t="shared" si="30"/>
        <v>5.2522734280466299</v>
      </c>
      <c r="I195" s="104">
        <f>IF(ISNUMBER(results!C$38),4*PI()*F195/((G195*0.001)^2*results!C$38),4*PI()*F195/((G195*0.001)^2*results!D$38))</f>
        <v>15.848199565393656</v>
      </c>
      <c r="J195" s="15">
        <f t="shared" si="31"/>
        <v>5.6999999999999877</v>
      </c>
      <c r="K195" s="5">
        <f t="shared" si="24"/>
        <v>302</v>
      </c>
      <c r="L195" s="1">
        <f t="shared" si="25"/>
        <v>5.6970934865054046</v>
      </c>
      <c r="M195" s="2">
        <f t="shared" si="26"/>
        <v>18.013677216545513</v>
      </c>
      <c r="N195" s="3" t="b">
        <f t="shared" si="35"/>
        <v>0</v>
      </c>
      <c r="O195" s="3" t="str">
        <f t="shared" si="32"/>
        <v/>
      </c>
      <c r="P195" s="4" t="str">
        <f t="shared" si="33"/>
        <v/>
      </c>
      <c r="Q195" s="4" t="str">
        <f t="shared" si="34"/>
        <v/>
      </c>
      <c r="R195" s="4" t="str">
        <f t="shared" si="27"/>
        <v/>
      </c>
      <c r="S195" s="4" t="str">
        <f t="shared" si="28"/>
        <v/>
      </c>
      <c r="T195" s="100" t="str">
        <f t="shared" si="29"/>
        <v/>
      </c>
      <c r="U195" s="17"/>
      <c r="V195" s="6"/>
    </row>
    <row r="196" spans="5:22" s="103" customFormat="1" x14ac:dyDescent="0.2">
      <c r="E196" s="11">
        <f>IF(ISNUMBER('raw data'!B298),'raw data'!B298,FALSE)</f>
        <v>192</v>
      </c>
      <c r="F196" s="13">
        <f>IF(ISNUMBER('raw data'!C298),'raw data'!C298,FALSE)</f>
        <v>13.738</v>
      </c>
      <c r="G196" s="12">
        <f>IF(ISNUMBER('raw data'!D298),'raw data'!D298,FALSE)</f>
        <v>359.77</v>
      </c>
      <c r="H196" s="14">
        <f t="shared" si="30"/>
        <v>5.2574953720277815</v>
      </c>
      <c r="I196" s="104">
        <f>IF(ISNUMBER(results!C$38),4*PI()*F196/((G196*0.001)^2*results!C$38),4*PI()*F196/((G196*0.001)^2*results!D$38))</f>
        <v>15.878307112220261</v>
      </c>
      <c r="J196" s="15">
        <f t="shared" si="31"/>
        <v>5.6999999999999877</v>
      </c>
      <c r="K196" s="5">
        <f t="shared" ref="K196:K259" si="36">IF(NOT(J196=FALSE),MATCH(J196,H:H),"")</f>
        <v>302</v>
      </c>
      <c r="L196" s="1">
        <f t="shared" ref="L196:L259" si="37">IF(NOT(J196=FALSE),INDEX(H:H,K196),"")</f>
        <v>5.6970934865054046</v>
      </c>
      <c r="M196" s="2">
        <f t="shared" ref="M196:M259" si="38">IF(NOT(J196=FALSE),INDEX(I:I,K196),"")</f>
        <v>18.013677216545513</v>
      </c>
      <c r="N196" s="3" t="b">
        <f t="shared" si="35"/>
        <v>0</v>
      </c>
      <c r="O196" s="3" t="str">
        <f t="shared" si="32"/>
        <v/>
      </c>
      <c r="P196" s="4" t="str">
        <f t="shared" si="33"/>
        <v/>
      </c>
      <c r="Q196" s="4" t="str">
        <f t="shared" si="34"/>
        <v/>
      </c>
      <c r="R196" s="4" t="str">
        <f t="shared" ref="R196:R259" si="39">IF(NOT(Q196=""),Q196-(P196*V$29),"")</f>
        <v/>
      </c>
      <c r="S196" s="4" t="str">
        <f t="shared" ref="S196:S259" si="40">IF(NOT(Q196=""),(Q196-V$30)/P196,"")</f>
        <v/>
      </c>
      <c r="T196" s="100" t="str">
        <f t="shared" ref="T196:T259" si="41">IF(NOT(Q196=""),((V$29-(Q196-V$30)/P196))^2,"")</f>
        <v/>
      </c>
      <c r="U196" s="17"/>
      <c r="V196" s="6"/>
    </row>
    <row r="197" spans="5:22" s="103" customFormat="1" x14ac:dyDescent="0.2">
      <c r="E197" s="11">
        <f>IF(ISNUMBER('raw data'!B299),'raw data'!B299,FALSE)</f>
        <v>193</v>
      </c>
      <c r="F197" s="13">
        <f>IF(ISNUMBER('raw data'!C299),'raw data'!C299,FALSE)</f>
        <v>13.755000000000001</v>
      </c>
      <c r="G197" s="12">
        <f>IF(ISNUMBER('raw data'!D299),'raw data'!D299,FALSE)</f>
        <v>359.79</v>
      </c>
      <c r="H197" s="14">
        <f t="shared" ref="H197:H260" si="42">LN(E197)</f>
        <v>5.2626901889048856</v>
      </c>
      <c r="I197" s="104">
        <f>IF(ISNUMBER(results!C$38),4*PI()*F197/((G197*0.001)^2*results!C$38),4*PI()*F197/((G197*0.001)^2*results!D$38))</f>
        <v>15.896188200117841</v>
      </c>
      <c r="J197" s="15">
        <f t="shared" ref="J197:J260" si="43">IF(J196="","",IF(J196+V$5&lt;=LN(X$9),J196+V$5,J196))</f>
        <v>5.6999999999999877</v>
      </c>
      <c r="K197" s="5">
        <f t="shared" si="36"/>
        <v>302</v>
      </c>
      <c r="L197" s="1">
        <f t="shared" si="37"/>
        <v>5.6970934865054046</v>
      </c>
      <c r="M197" s="2">
        <f t="shared" si="38"/>
        <v>18.013677216545513</v>
      </c>
      <c r="N197" s="3" t="b">
        <f t="shared" si="35"/>
        <v>0</v>
      </c>
      <c r="O197" s="3" t="str">
        <f t="shared" ref="O197:O260" si="44">IF(NOT(N197=FALSE),MATCH(N197,H:H),"")</f>
        <v/>
      </c>
      <c r="P197" s="4" t="str">
        <f t="shared" ref="P197:P260" si="45">IF(NOT(OR(O197=O196,N197=FALSE)),INDEX(H:H,O197),"")</f>
        <v/>
      </c>
      <c r="Q197" s="4" t="str">
        <f t="shared" ref="Q197:Q260" si="46">IF(NOT(OR(O197=O196,N197=FALSE)),INDEX(I:I,O197),"")</f>
        <v/>
      </c>
      <c r="R197" s="4" t="str">
        <f t="shared" si="39"/>
        <v/>
      </c>
      <c r="S197" s="4" t="str">
        <f t="shared" si="40"/>
        <v/>
      </c>
      <c r="T197" s="100" t="str">
        <f t="shared" si="41"/>
        <v/>
      </c>
      <c r="U197" s="17"/>
      <c r="V197" s="6"/>
    </row>
    <row r="198" spans="5:22" s="103" customFormat="1" x14ac:dyDescent="0.2">
      <c r="E198" s="11">
        <f>IF(ISNUMBER('raw data'!B300),'raw data'!B300,FALSE)</f>
        <v>194</v>
      </c>
      <c r="F198" s="13">
        <f>IF(ISNUMBER('raw data'!C300),'raw data'!C300,FALSE)</f>
        <v>13.779</v>
      </c>
      <c r="G198" s="12">
        <f>IF(ISNUMBER('raw data'!D300),'raw data'!D300,FALSE)</f>
        <v>359.78</v>
      </c>
      <c r="H198" s="14">
        <f t="shared" si="42"/>
        <v>5.2678581590633282</v>
      </c>
      <c r="I198" s="104">
        <f>IF(ISNUMBER(results!C$38),4*PI()*F198/((G198*0.001)^2*results!C$38),4*PI()*F198/((G198*0.001)^2*results!D$38))</f>
        <v>15.924809403967828</v>
      </c>
      <c r="J198" s="15">
        <f t="shared" si="43"/>
        <v>5.6999999999999877</v>
      </c>
      <c r="K198" s="5">
        <f t="shared" si="36"/>
        <v>302</v>
      </c>
      <c r="L198" s="1">
        <f t="shared" si="37"/>
        <v>5.6970934865054046</v>
      </c>
      <c r="M198" s="2">
        <f t="shared" si="38"/>
        <v>18.013677216545513</v>
      </c>
      <c r="N198" s="3" t="b">
        <f t="shared" ref="N198:N261" si="47">IF(AND((N197+V$5)&lt;V$4,NOT(N197=FALSE)),N197+V$5)</f>
        <v>0</v>
      </c>
      <c r="O198" s="3" t="str">
        <f t="shared" si="44"/>
        <v/>
      </c>
      <c r="P198" s="4" t="str">
        <f t="shared" si="45"/>
        <v/>
      </c>
      <c r="Q198" s="4" t="str">
        <f t="shared" si="46"/>
        <v/>
      </c>
      <c r="R198" s="4" t="str">
        <f t="shared" si="39"/>
        <v/>
      </c>
      <c r="S198" s="4" t="str">
        <f t="shared" si="40"/>
        <v/>
      </c>
      <c r="T198" s="100" t="str">
        <f t="shared" si="41"/>
        <v/>
      </c>
      <c r="U198" s="17"/>
      <c r="V198" s="6"/>
    </row>
    <row r="199" spans="5:22" s="103" customFormat="1" x14ac:dyDescent="0.2">
      <c r="E199" s="11">
        <f>IF(ISNUMBER('raw data'!B301),'raw data'!B301,FALSE)</f>
        <v>195</v>
      </c>
      <c r="F199" s="13">
        <f>IF(ISNUMBER('raw data'!C301),'raw data'!C301,FALSE)</f>
        <v>13.802</v>
      </c>
      <c r="G199" s="12">
        <f>IF(ISNUMBER('raw data'!D301),'raw data'!D301,FALSE)</f>
        <v>359.8</v>
      </c>
      <c r="H199" s="14">
        <f t="shared" si="42"/>
        <v>5.2729995585637468</v>
      </c>
      <c r="I199" s="104">
        <f>IF(ISNUMBER(results!C$38),4*PI()*F199/((G199*0.001)^2*results!C$38),4*PI()*F199/((G199*0.001)^2*results!D$38))</f>
        <v>15.949617890824939</v>
      </c>
      <c r="J199" s="15">
        <f t="shared" si="43"/>
        <v>5.6999999999999877</v>
      </c>
      <c r="K199" s="5">
        <f t="shared" si="36"/>
        <v>302</v>
      </c>
      <c r="L199" s="1">
        <f t="shared" si="37"/>
        <v>5.6970934865054046</v>
      </c>
      <c r="M199" s="2">
        <f t="shared" si="38"/>
        <v>18.013677216545513</v>
      </c>
      <c r="N199" s="3" t="b">
        <f t="shared" si="47"/>
        <v>0</v>
      </c>
      <c r="O199" s="3" t="str">
        <f t="shared" si="44"/>
        <v/>
      </c>
      <c r="P199" s="4" t="str">
        <f t="shared" si="45"/>
        <v/>
      </c>
      <c r="Q199" s="4" t="str">
        <f t="shared" si="46"/>
        <v/>
      </c>
      <c r="R199" s="4" t="str">
        <f t="shared" si="39"/>
        <v/>
      </c>
      <c r="S199" s="4" t="str">
        <f t="shared" si="40"/>
        <v/>
      </c>
      <c r="T199" s="100" t="str">
        <f t="shared" si="41"/>
        <v/>
      </c>
      <c r="U199" s="17"/>
      <c r="V199" s="6"/>
    </row>
    <row r="200" spans="5:22" s="103" customFormat="1" x14ac:dyDescent="0.2">
      <c r="E200" s="11">
        <f>IF(ISNUMBER('raw data'!B302),'raw data'!B302,FALSE)</f>
        <v>196</v>
      </c>
      <c r="F200" s="13">
        <f>IF(ISNUMBER('raw data'!C302),'raw data'!C302,FALSE)</f>
        <v>13.824</v>
      </c>
      <c r="G200" s="12">
        <f>IF(ISNUMBER('raw data'!D302),'raw data'!D302,FALSE)</f>
        <v>359.79</v>
      </c>
      <c r="H200" s="14">
        <f t="shared" si="42"/>
        <v>5.2781146592305168</v>
      </c>
      <c r="I200" s="104">
        <f>IF(ISNUMBER(results!C$38),4*PI()*F200/((G200*0.001)^2*results!C$38),4*PI()*F200/((G200*0.001)^2*results!D$38))</f>
        <v>15.975929166007198</v>
      </c>
      <c r="J200" s="15">
        <f t="shared" si="43"/>
        <v>5.6999999999999877</v>
      </c>
      <c r="K200" s="5">
        <f t="shared" si="36"/>
        <v>302</v>
      </c>
      <c r="L200" s="1">
        <f t="shared" si="37"/>
        <v>5.6970934865054046</v>
      </c>
      <c r="M200" s="2">
        <f t="shared" si="38"/>
        <v>18.013677216545513</v>
      </c>
      <c r="N200" s="3" t="b">
        <f t="shared" si="47"/>
        <v>0</v>
      </c>
      <c r="O200" s="3" t="str">
        <f t="shared" si="44"/>
        <v/>
      </c>
      <c r="P200" s="4" t="str">
        <f t="shared" si="45"/>
        <v/>
      </c>
      <c r="Q200" s="4" t="str">
        <f t="shared" si="46"/>
        <v/>
      </c>
      <c r="R200" s="4" t="str">
        <f t="shared" si="39"/>
        <v/>
      </c>
      <c r="S200" s="4" t="str">
        <f t="shared" si="40"/>
        <v/>
      </c>
      <c r="T200" s="100" t="str">
        <f t="shared" si="41"/>
        <v/>
      </c>
      <c r="U200" s="17"/>
      <c r="V200" s="6"/>
    </row>
    <row r="201" spans="5:22" s="103" customFormat="1" x14ac:dyDescent="0.2">
      <c r="E201" s="11">
        <f>IF(ISNUMBER('raw data'!B303),'raw data'!B303,FALSE)</f>
        <v>197</v>
      </c>
      <c r="F201" s="13">
        <f>IF(ISNUMBER('raw data'!C303),'raw data'!C303,FALSE)</f>
        <v>13.846</v>
      </c>
      <c r="G201" s="12">
        <f>IF(ISNUMBER('raw data'!D303),'raw data'!D303,FALSE)</f>
        <v>359.78</v>
      </c>
      <c r="H201" s="14">
        <f t="shared" si="42"/>
        <v>5.2832037287379885</v>
      </c>
      <c r="I201" s="104">
        <f>IF(ISNUMBER(results!C$38),4*PI()*F201/((G201*0.001)^2*results!C$38),4*PI()*F201/((G201*0.001)^2*results!D$38))</f>
        <v>16.002243341849084</v>
      </c>
      <c r="J201" s="15">
        <f t="shared" si="43"/>
        <v>5.6999999999999877</v>
      </c>
      <c r="K201" s="5">
        <f t="shared" si="36"/>
        <v>302</v>
      </c>
      <c r="L201" s="1">
        <f t="shared" si="37"/>
        <v>5.6970934865054046</v>
      </c>
      <c r="M201" s="2">
        <f t="shared" si="38"/>
        <v>18.013677216545513</v>
      </c>
      <c r="N201" s="3" t="b">
        <f t="shared" si="47"/>
        <v>0</v>
      </c>
      <c r="O201" s="3" t="str">
        <f t="shared" si="44"/>
        <v/>
      </c>
      <c r="P201" s="4" t="str">
        <f t="shared" si="45"/>
        <v/>
      </c>
      <c r="Q201" s="4" t="str">
        <f t="shared" si="46"/>
        <v/>
      </c>
      <c r="R201" s="4" t="str">
        <f t="shared" si="39"/>
        <v/>
      </c>
      <c r="S201" s="4" t="str">
        <f t="shared" si="40"/>
        <v/>
      </c>
      <c r="T201" s="100" t="str">
        <f t="shared" si="41"/>
        <v/>
      </c>
      <c r="U201" s="17"/>
      <c r="V201" s="6"/>
    </row>
    <row r="202" spans="5:22" s="103" customFormat="1" x14ac:dyDescent="0.2">
      <c r="E202" s="11">
        <f>IF(ISNUMBER('raw data'!B304),'raw data'!B304,FALSE)</f>
        <v>198</v>
      </c>
      <c r="F202" s="13">
        <f>IF(ISNUMBER('raw data'!C304),'raw data'!C304,FALSE)</f>
        <v>13.869</v>
      </c>
      <c r="G202" s="12">
        <f>IF(ISNUMBER('raw data'!D304),'raw data'!D304,FALSE)</f>
        <v>359.8</v>
      </c>
      <c r="H202" s="14">
        <f t="shared" si="42"/>
        <v>5.2882670306945352</v>
      </c>
      <c r="I202" s="104">
        <f>IF(ISNUMBER(results!C$38),4*PI()*F202/((G202*0.001)^2*results!C$38),4*PI()*F202/((G202*0.001)^2*results!D$38))</f>
        <v>16.027043220392049</v>
      </c>
      <c r="J202" s="15">
        <f t="shared" si="43"/>
        <v>5.6999999999999877</v>
      </c>
      <c r="K202" s="5">
        <f t="shared" si="36"/>
        <v>302</v>
      </c>
      <c r="L202" s="1">
        <f t="shared" si="37"/>
        <v>5.6970934865054046</v>
      </c>
      <c r="M202" s="2">
        <f t="shared" si="38"/>
        <v>18.013677216545513</v>
      </c>
      <c r="N202" s="3" t="b">
        <f t="shared" si="47"/>
        <v>0</v>
      </c>
      <c r="O202" s="3" t="str">
        <f t="shared" si="44"/>
        <v/>
      </c>
      <c r="P202" s="4" t="str">
        <f t="shared" si="45"/>
        <v/>
      </c>
      <c r="Q202" s="4" t="str">
        <f t="shared" si="46"/>
        <v/>
      </c>
      <c r="R202" s="4" t="str">
        <f t="shared" si="39"/>
        <v/>
      </c>
      <c r="S202" s="4" t="str">
        <f t="shared" si="40"/>
        <v/>
      </c>
      <c r="T202" s="100" t="str">
        <f t="shared" si="41"/>
        <v/>
      </c>
      <c r="U202" s="17"/>
      <c r="V202" s="6"/>
    </row>
    <row r="203" spans="5:22" s="103" customFormat="1" x14ac:dyDescent="0.2">
      <c r="E203" s="11">
        <f>IF(ISNUMBER('raw data'!B305),'raw data'!B305,FALSE)</f>
        <v>199</v>
      </c>
      <c r="F203" s="13">
        <f>IF(ISNUMBER('raw data'!C305),'raw data'!C305,FALSE)</f>
        <v>13.885999999999999</v>
      </c>
      <c r="G203" s="12">
        <f>IF(ISNUMBER('raw data'!D305),'raw data'!D305,FALSE)</f>
        <v>359.76</v>
      </c>
      <c r="H203" s="14">
        <f t="shared" si="42"/>
        <v>5.2933048247244923</v>
      </c>
      <c r="I203" s="104">
        <f>IF(ISNUMBER(results!C$38),4*PI()*F203/((G203*0.001)^2*results!C$38),4*PI()*F203/((G203*0.001)^2*results!D$38))</f>
        <v>16.050256961279445</v>
      </c>
      <c r="J203" s="15">
        <f t="shared" si="43"/>
        <v>5.6999999999999877</v>
      </c>
      <c r="K203" s="5">
        <f t="shared" si="36"/>
        <v>302</v>
      </c>
      <c r="L203" s="1">
        <f t="shared" si="37"/>
        <v>5.6970934865054046</v>
      </c>
      <c r="M203" s="2">
        <f t="shared" si="38"/>
        <v>18.013677216545513</v>
      </c>
      <c r="N203" s="3" t="b">
        <f t="shared" si="47"/>
        <v>0</v>
      </c>
      <c r="O203" s="3" t="str">
        <f t="shared" si="44"/>
        <v/>
      </c>
      <c r="P203" s="4" t="str">
        <f t="shared" si="45"/>
        <v/>
      </c>
      <c r="Q203" s="4" t="str">
        <f t="shared" si="46"/>
        <v/>
      </c>
      <c r="R203" s="4" t="str">
        <f t="shared" si="39"/>
        <v/>
      </c>
      <c r="S203" s="4" t="str">
        <f t="shared" si="40"/>
        <v/>
      </c>
      <c r="T203" s="100" t="str">
        <f t="shared" si="41"/>
        <v/>
      </c>
      <c r="U203" s="17"/>
      <c r="V203" s="6"/>
    </row>
    <row r="204" spans="5:22" s="103" customFormat="1" x14ac:dyDescent="0.2">
      <c r="E204" s="11">
        <f>IF(ISNUMBER('raw data'!B306),'raw data'!B306,FALSE)</f>
        <v>200</v>
      </c>
      <c r="F204" s="13">
        <f>IF(ISNUMBER('raw data'!C306),'raw data'!C306,FALSE)</f>
        <v>13.907999999999999</v>
      </c>
      <c r="G204" s="12">
        <f>IF(ISNUMBER('raw data'!D306),'raw data'!D306,FALSE)</f>
        <v>359.79</v>
      </c>
      <c r="H204" s="14">
        <f t="shared" si="42"/>
        <v>5.2983173665480363</v>
      </c>
      <c r="I204" s="104">
        <f>IF(ISNUMBER(results!C$38),4*PI()*F204/((G204*0.001)^2*results!C$38),4*PI()*F204/((G204*0.001)^2*results!D$38))</f>
        <v>16.073005124481199</v>
      </c>
      <c r="J204" s="15">
        <f t="shared" si="43"/>
        <v>5.6999999999999877</v>
      </c>
      <c r="K204" s="5">
        <f t="shared" si="36"/>
        <v>302</v>
      </c>
      <c r="L204" s="1">
        <f t="shared" si="37"/>
        <v>5.6970934865054046</v>
      </c>
      <c r="M204" s="2">
        <f t="shared" si="38"/>
        <v>18.013677216545513</v>
      </c>
      <c r="N204" s="3" t="b">
        <f t="shared" si="47"/>
        <v>0</v>
      </c>
      <c r="O204" s="3" t="str">
        <f t="shared" si="44"/>
        <v/>
      </c>
      <c r="P204" s="4" t="str">
        <f t="shared" si="45"/>
        <v/>
      </c>
      <c r="Q204" s="4" t="str">
        <f t="shared" si="46"/>
        <v/>
      </c>
      <c r="R204" s="4" t="str">
        <f t="shared" si="39"/>
        <v/>
      </c>
      <c r="S204" s="4" t="str">
        <f t="shared" si="40"/>
        <v/>
      </c>
      <c r="T204" s="100" t="str">
        <f t="shared" si="41"/>
        <v/>
      </c>
      <c r="U204" s="17"/>
      <c r="V204" s="6"/>
    </row>
    <row r="205" spans="5:22" s="103" customFormat="1" x14ac:dyDescent="0.2">
      <c r="E205" s="11">
        <f>IF(ISNUMBER('raw data'!B307),'raw data'!B307,FALSE)</f>
        <v>201</v>
      </c>
      <c r="F205" s="13">
        <f>IF(ISNUMBER('raw data'!C307),'raw data'!C307,FALSE)</f>
        <v>13.93</v>
      </c>
      <c r="G205" s="12">
        <f>IF(ISNUMBER('raw data'!D307),'raw data'!D307,FALSE)</f>
        <v>359.76</v>
      </c>
      <c r="H205" s="14">
        <f t="shared" si="42"/>
        <v>5.3033049080590757</v>
      </c>
      <c r="I205" s="104">
        <f>IF(ISNUMBER(results!C$38),4*PI()*F205/((G205*0.001)^2*results!C$38),4*PI()*F205/((G205*0.001)^2*results!D$38))</f>
        <v>16.10111475375361</v>
      </c>
      <c r="J205" s="15">
        <f t="shared" si="43"/>
        <v>5.6999999999999877</v>
      </c>
      <c r="K205" s="5">
        <f t="shared" si="36"/>
        <v>302</v>
      </c>
      <c r="L205" s="1">
        <f t="shared" si="37"/>
        <v>5.6970934865054046</v>
      </c>
      <c r="M205" s="2">
        <f t="shared" si="38"/>
        <v>18.013677216545513</v>
      </c>
      <c r="N205" s="3" t="b">
        <f t="shared" si="47"/>
        <v>0</v>
      </c>
      <c r="O205" s="3" t="str">
        <f t="shared" si="44"/>
        <v/>
      </c>
      <c r="P205" s="4" t="str">
        <f t="shared" si="45"/>
        <v/>
      </c>
      <c r="Q205" s="4" t="str">
        <f t="shared" si="46"/>
        <v/>
      </c>
      <c r="R205" s="4" t="str">
        <f t="shared" si="39"/>
        <v/>
      </c>
      <c r="S205" s="4" t="str">
        <f t="shared" si="40"/>
        <v/>
      </c>
      <c r="T205" s="100" t="str">
        <f t="shared" si="41"/>
        <v/>
      </c>
      <c r="U205" s="17"/>
      <c r="V205" s="6"/>
    </row>
    <row r="206" spans="5:22" s="103" customFormat="1" x14ac:dyDescent="0.2">
      <c r="E206" s="11">
        <f>IF(ISNUMBER('raw data'!B308),'raw data'!B308,FALSE)</f>
        <v>202</v>
      </c>
      <c r="F206" s="13">
        <f>IF(ISNUMBER('raw data'!C308),'raw data'!C308,FALSE)</f>
        <v>13.951000000000001</v>
      </c>
      <c r="G206" s="12">
        <f>IF(ISNUMBER('raw data'!D308),'raw data'!D308,FALSE)</f>
        <v>359.77</v>
      </c>
      <c r="H206" s="14">
        <f t="shared" si="42"/>
        <v>5.3082676974012051</v>
      </c>
      <c r="I206" s="104">
        <f>IF(ISNUMBER(results!C$38),4*PI()*F206/((G206*0.001)^2*results!C$38),4*PI()*F206/((G206*0.001)^2*results!D$38))</f>
        <v>16.124491375934262</v>
      </c>
      <c r="J206" s="15">
        <f t="shared" si="43"/>
        <v>5.6999999999999877</v>
      </c>
      <c r="K206" s="5">
        <f t="shared" si="36"/>
        <v>302</v>
      </c>
      <c r="L206" s="1">
        <f t="shared" si="37"/>
        <v>5.6970934865054046</v>
      </c>
      <c r="M206" s="2">
        <f t="shared" si="38"/>
        <v>18.013677216545513</v>
      </c>
      <c r="N206" s="3" t="b">
        <f t="shared" si="47"/>
        <v>0</v>
      </c>
      <c r="O206" s="3" t="str">
        <f t="shared" si="44"/>
        <v/>
      </c>
      <c r="P206" s="4" t="str">
        <f t="shared" si="45"/>
        <v/>
      </c>
      <c r="Q206" s="4" t="str">
        <f t="shared" si="46"/>
        <v/>
      </c>
      <c r="R206" s="4" t="str">
        <f t="shared" si="39"/>
        <v/>
      </c>
      <c r="S206" s="4" t="str">
        <f t="shared" si="40"/>
        <v/>
      </c>
      <c r="T206" s="100" t="str">
        <f t="shared" si="41"/>
        <v/>
      </c>
      <c r="U206" s="17"/>
      <c r="V206" s="6"/>
    </row>
    <row r="207" spans="5:22" s="103" customFormat="1" x14ac:dyDescent="0.2">
      <c r="E207" s="11">
        <f>IF(ISNUMBER('raw data'!B309),'raw data'!B309,FALSE)</f>
        <v>203</v>
      </c>
      <c r="F207" s="13">
        <f>IF(ISNUMBER('raw data'!C309),'raw data'!C309,FALSE)</f>
        <v>13.973000000000001</v>
      </c>
      <c r="G207" s="12">
        <f>IF(ISNUMBER('raw data'!D309),'raw data'!D309,FALSE)</f>
        <v>359.8</v>
      </c>
      <c r="H207" s="14">
        <f t="shared" si="42"/>
        <v>5.3132059790417872</v>
      </c>
      <c r="I207" s="104">
        <f>IF(ISNUMBER(results!C$38),4*PI()*F207/((G207*0.001)^2*results!C$38),4*PI()*F207/((G207*0.001)^2*results!D$38))</f>
        <v>16.147225821511149</v>
      </c>
      <c r="J207" s="15">
        <f t="shared" si="43"/>
        <v>5.6999999999999877</v>
      </c>
      <c r="K207" s="5">
        <f t="shared" si="36"/>
        <v>302</v>
      </c>
      <c r="L207" s="1">
        <f t="shared" si="37"/>
        <v>5.6970934865054046</v>
      </c>
      <c r="M207" s="2">
        <f t="shared" si="38"/>
        <v>18.013677216545513</v>
      </c>
      <c r="N207" s="3" t="b">
        <f t="shared" si="47"/>
        <v>0</v>
      </c>
      <c r="O207" s="3" t="str">
        <f t="shared" si="44"/>
        <v/>
      </c>
      <c r="P207" s="4" t="str">
        <f t="shared" si="45"/>
        <v/>
      </c>
      <c r="Q207" s="4" t="str">
        <f t="shared" si="46"/>
        <v/>
      </c>
      <c r="R207" s="4" t="str">
        <f t="shared" si="39"/>
        <v/>
      </c>
      <c r="S207" s="4" t="str">
        <f t="shared" si="40"/>
        <v/>
      </c>
      <c r="T207" s="100" t="str">
        <f t="shared" si="41"/>
        <v/>
      </c>
      <c r="U207" s="17"/>
      <c r="V207" s="6"/>
    </row>
    <row r="208" spans="5:22" s="103" customFormat="1" x14ac:dyDescent="0.2">
      <c r="E208" s="11">
        <f>IF(ISNUMBER('raw data'!B310),'raw data'!B310,FALSE)</f>
        <v>204</v>
      </c>
      <c r="F208" s="13">
        <f>IF(ISNUMBER('raw data'!C310),'raw data'!C310,FALSE)</f>
        <v>13.994999999999999</v>
      </c>
      <c r="G208" s="12">
        <f>IF(ISNUMBER('raw data'!D310),'raw data'!D310,FALSE)</f>
        <v>359.77</v>
      </c>
      <c r="H208" s="14">
        <f t="shared" si="42"/>
        <v>5.3181199938442161</v>
      </c>
      <c r="I208" s="104">
        <f>IF(ISNUMBER(results!C$38),4*PI()*F208/((G208*0.001)^2*results!C$38),4*PI()*F208/((G208*0.001)^2*results!D$38))</f>
        <v>16.175346341208513</v>
      </c>
      <c r="J208" s="15">
        <f t="shared" si="43"/>
        <v>5.6999999999999877</v>
      </c>
      <c r="K208" s="5">
        <f t="shared" si="36"/>
        <v>302</v>
      </c>
      <c r="L208" s="1">
        <f t="shared" si="37"/>
        <v>5.6970934865054046</v>
      </c>
      <c r="M208" s="2">
        <f t="shared" si="38"/>
        <v>18.013677216545513</v>
      </c>
      <c r="N208" s="3" t="b">
        <f t="shared" si="47"/>
        <v>0</v>
      </c>
      <c r="O208" s="3" t="str">
        <f t="shared" si="44"/>
        <v/>
      </c>
      <c r="P208" s="4" t="str">
        <f t="shared" si="45"/>
        <v/>
      </c>
      <c r="Q208" s="4" t="str">
        <f t="shared" si="46"/>
        <v/>
      </c>
      <c r="R208" s="4" t="str">
        <f t="shared" si="39"/>
        <v/>
      </c>
      <c r="S208" s="4" t="str">
        <f t="shared" si="40"/>
        <v/>
      </c>
      <c r="T208" s="100" t="str">
        <f t="shared" si="41"/>
        <v/>
      </c>
      <c r="U208" s="17"/>
      <c r="V208" s="6"/>
    </row>
    <row r="209" spans="5:22" s="103" customFormat="1" x14ac:dyDescent="0.2">
      <c r="E209" s="11">
        <f>IF(ISNUMBER('raw data'!B311),'raw data'!B311,FALSE)</f>
        <v>205</v>
      </c>
      <c r="F209" s="13">
        <f>IF(ISNUMBER('raw data'!C311),'raw data'!C311,FALSE)</f>
        <v>14.010999999999999</v>
      </c>
      <c r="G209" s="12">
        <f>IF(ISNUMBER('raw data'!D311),'raw data'!D311,FALSE)</f>
        <v>359.81</v>
      </c>
      <c r="H209" s="14">
        <f t="shared" si="42"/>
        <v>5.3230099791384085</v>
      </c>
      <c r="I209" s="104">
        <f>IF(ISNUMBER(results!C$38),4*PI()*F209/((G209*0.001)^2*results!C$38),4*PI()*F209/((G209*0.001)^2*results!D$38))</f>
        <v>16.190238724807184</v>
      </c>
      <c r="J209" s="15">
        <f t="shared" si="43"/>
        <v>5.6999999999999877</v>
      </c>
      <c r="K209" s="5">
        <f t="shared" si="36"/>
        <v>302</v>
      </c>
      <c r="L209" s="1">
        <f t="shared" si="37"/>
        <v>5.6970934865054046</v>
      </c>
      <c r="M209" s="2">
        <f t="shared" si="38"/>
        <v>18.013677216545513</v>
      </c>
      <c r="N209" s="3" t="b">
        <f t="shared" si="47"/>
        <v>0</v>
      </c>
      <c r="O209" s="3" t="str">
        <f t="shared" si="44"/>
        <v/>
      </c>
      <c r="P209" s="4" t="str">
        <f t="shared" si="45"/>
        <v/>
      </c>
      <c r="Q209" s="4" t="str">
        <f t="shared" si="46"/>
        <v/>
      </c>
      <c r="R209" s="4" t="str">
        <f t="shared" si="39"/>
        <v/>
      </c>
      <c r="S209" s="4" t="str">
        <f t="shared" si="40"/>
        <v/>
      </c>
      <c r="T209" s="100" t="str">
        <f t="shared" si="41"/>
        <v/>
      </c>
      <c r="U209" s="17"/>
      <c r="V209" s="6"/>
    </row>
    <row r="210" spans="5:22" s="103" customFormat="1" x14ac:dyDescent="0.2">
      <c r="E210" s="11">
        <f>IF(ISNUMBER('raw data'!B312),'raw data'!B312,FALSE)</f>
        <v>206</v>
      </c>
      <c r="F210" s="13">
        <f>IF(ISNUMBER('raw data'!C312),'raw data'!C312,FALSE)</f>
        <v>14.032</v>
      </c>
      <c r="G210" s="12">
        <f>IF(ISNUMBER('raw data'!D312),'raw data'!D312,FALSE)</f>
        <v>359.77</v>
      </c>
      <c r="H210" s="14">
        <f t="shared" si="42"/>
        <v>5.3278761687895813</v>
      </c>
      <c r="I210" s="104">
        <f>IF(ISNUMBER(results!C$38),4*PI()*F210/((G210*0.001)^2*results!C$38),4*PI()*F210/((G210*0.001)^2*results!D$38))</f>
        <v>16.218110743825502</v>
      </c>
      <c r="J210" s="15">
        <f t="shared" si="43"/>
        <v>5.6999999999999877</v>
      </c>
      <c r="K210" s="5">
        <f t="shared" si="36"/>
        <v>302</v>
      </c>
      <c r="L210" s="1">
        <f t="shared" si="37"/>
        <v>5.6970934865054046</v>
      </c>
      <c r="M210" s="2">
        <f t="shared" si="38"/>
        <v>18.013677216545513</v>
      </c>
      <c r="N210" s="3" t="b">
        <f t="shared" si="47"/>
        <v>0</v>
      </c>
      <c r="O210" s="3" t="str">
        <f t="shared" si="44"/>
        <v/>
      </c>
      <c r="P210" s="4" t="str">
        <f t="shared" si="45"/>
        <v/>
      </c>
      <c r="Q210" s="4" t="str">
        <f t="shared" si="46"/>
        <v/>
      </c>
      <c r="R210" s="4" t="str">
        <f t="shared" si="39"/>
        <v/>
      </c>
      <c r="S210" s="4" t="str">
        <f t="shared" si="40"/>
        <v/>
      </c>
      <c r="T210" s="100" t="str">
        <f t="shared" si="41"/>
        <v/>
      </c>
      <c r="U210" s="17"/>
      <c r="V210" s="6"/>
    </row>
    <row r="211" spans="5:22" s="103" customFormat="1" x14ac:dyDescent="0.2">
      <c r="E211" s="11">
        <f>IF(ISNUMBER('raw data'!B313),'raw data'!B313,FALSE)</f>
        <v>207</v>
      </c>
      <c r="F211" s="13">
        <f>IF(ISNUMBER('raw data'!C313),'raw data'!C313,FALSE)</f>
        <v>14.054</v>
      </c>
      <c r="G211" s="12">
        <f>IF(ISNUMBER('raw data'!D313),'raw data'!D313,FALSE)</f>
        <v>359.81</v>
      </c>
      <c r="H211" s="14">
        <f t="shared" si="42"/>
        <v>5.3327187932653688</v>
      </c>
      <c r="I211" s="104">
        <f>IF(ISNUMBER(results!C$38),4*PI()*F211/((G211*0.001)^2*results!C$38),4*PI()*F211/((G211*0.001)^2*results!D$38))</f>
        <v>16.239926845938204</v>
      </c>
      <c r="J211" s="15">
        <f t="shared" si="43"/>
        <v>5.6999999999999877</v>
      </c>
      <c r="K211" s="5">
        <f t="shared" si="36"/>
        <v>302</v>
      </c>
      <c r="L211" s="1">
        <f t="shared" si="37"/>
        <v>5.6970934865054046</v>
      </c>
      <c r="M211" s="2">
        <f t="shared" si="38"/>
        <v>18.013677216545513</v>
      </c>
      <c r="N211" s="3" t="b">
        <f t="shared" si="47"/>
        <v>0</v>
      </c>
      <c r="O211" s="3" t="str">
        <f t="shared" si="44"/>
        <v/>
      </c>
      <c r="P211" s="4" t="str">
        <f t="shared" si="45"/>
        <v/>
      </c>
      <c r="Q211" s="4" t="str">
        <f t="shared" si="46"/>
        <v/>
      </c>
      <c r="R211" s="4" t="str">
        <f t="shared" si="39"/>
        <v/>
      </c>
      <c r="S211" s="4" t="str">
        <f t="shared" si="40"/>
        <v/>
      </c>
      <c r="T211" s="100" t="str">
        <f t="shared" si="41"/>
        <v/>
      </c>
      <c r="U211" s="17"/>
      <c r="V211" s="6"/>
    </row>
    <row r="212" spans="5:22" s="103" customFormat="1" x14ac:dyDescent="0.2">
      <c r="E212" s="11">
        <f>IF(ISNUMBER('raw data'!B314),'raw data'!B314,FALSE)</f>
        <v>208</v>
      </c>
      <c r="F212" s="13">
        <f>IF(ISNUMBER('raw data'!C314),'raw data'!C314,FALSE)</f>
        <v>14.074999999999999</v>
      </c>
      <c r="G212" s="12">
        <f>IF(ISNUMBER('raw data'!D314),'raw data'!D314,FALSE)</f>
        <v>359.82</v>
      </c>
      <c r="H212" s="14">
        <f t="shared" si="42"/>
        <v>5.3375380797013179</v>
      </c>
      <c r="I212" s="104">
        <f>IF(ISNUMBER(results!C$38),4*PI()*F212/((G212*0.001)^2*results!C$38),4*PI()*F212/((G212*0.001)^2*results!D$38))</f>
        <v>16.263289131920875</v>
      </c>
      <c r="J212" s="15">
        <f t="shared" si="43"/>
        <v>5.6999999999999877</v>
      </c>
      <c r="K212" s="5">
        <f t="shared" si="36"/>
        <v>302</v>
      </c>
      <c r="L212" s="1">
        <f t="shared" si="37"/>
        <v>5.6970934865054046</v>
      </c>
      <c r="M212" s="2">
        <f t="shared" si="38"/>
        <v>18.013677216545513</v>
      </c>
      <c r="N212" s="3" t="b">
        <f t="shared" si="47"/>
        <v>0</v>
      </c>
      <c r="O212" s="3" t="str">
        <f t="shared" si="44"/>
        <v/>
      </c>
      <c r="P212" s="4" t="str">
        <f t="shared" si="45"/>
        <v/>
      </c>
      <c r="Q212" s="4" t="str">
        <f t="shared" si="46"/>
        <v/>
      </c>
      <c r="R212" s="4" t="str">
        <f t="shared" si="39"/>
        <v/>
      </c>
      <c r="S212" s="4" t="str">
        <f t="shared" si="40"/>
        <v/>
      </c>
      <c r="T212" s="100" t="str">
        <f t="shared" si="41"/>
        <v/>
      </c>
      <c r="U212" s="17"/>
      <c r="V212" s="6"/>
    </row>
    <row r="213" spans="5:22" s="103" customFormat="1" x14ac:dyDescent="0.2">
      <c r="E213" s="11">
        <f>IF(ISNUMBER('raw data'!B315),'raw data'!B315,FALSE)</f>
        <v>209</v>
      </c>
      <c r="F213" s="13">
        <f>IF(ISNUMBER('raw data'!C315),'raw data'!C315,FALSE)</f>
        <v>14.096</v>
      </c>
      <c r="G213" s="12">
        <f>IF(ISNUMBER('raw data'!D315),'raw data'!D315,FALSE)</f>
        <v>359.78</v>
      </c>
      <c r="H213" s="14">
        <f t="shared" si="42"/>
        <v>5.3423342519648109</v>
      </c>
      <c r="I213" s="104">
        <f>IF(ISNUMBER(results!C$38),4*PI()*F213/((G213*0.001)^2*results!C$38),4*PI()*F213/((G213*0.001)^2*results!D$38))</f>
        <v>16.291175945883626</v>
      </c>
      <c r="J213" s="15">
        <f t="shared" si="43"/>
        <v>5.6999999999999877</v>
      </c>
      <c r="K213" s="5">
        <f t="shared" si="36"/>
        <v>302</v>
      </c>
      <c r="L213" s="1">
        <f t="shared" si="37"/>
        <v>5.6970934865054046</v>
      </c>
      <c r="M213" s="2">
        <f t="shared" si="38"/>
        <v>18.013677216545513</v>
      </c>
      <c r="N213" s="3" t="b">
        <f t="shared" si="47"/>
        <v>0</v>
      </c>
      <c r="O213" s="3" t="str">
        <f t="shared" si="44"/>
        <v/>
      </c>
      <c r="P213" s="4" t="str">
        <f t="shared" si="45"/>
        <v/>
      </c>
      <c r="Q213" s="4" t="str">
        <f t="shared" si="46"/>
        <v/>
      </c>
      <c r="R213" s="4" t="str">
        <f t="shared" si="39"/>
        <v/>
      </c>
      <c r="S213" s="4" t="str">
        <f t="shared" si="40"/>
        <v/>
      </c>
      <c r="T213" s="100" t="str">
        <f t="shared" si="41"/>
        <v/>
      </c>
      <c r="U213" s="17"/>
      <c r="V213" s="6"/>
    </row>
    <row r="214" spans="5:22" s="103" customFormat="1" x14ac:dyDescent="0.2">
      <c r="E214" s="11">
        <f>IF(ISNUMBER('raw data'!B316),'raw data'!B316,FALSE)</f>
        <v>210</v>
      </c>
      <c r="F214" s="13">
        <f>IF(ISNUMBER('raw data'!C316),'raw data'!C316,FALSE)</f>
        <v>14.117000000000001</v>
      </c>
      <c r="G214" s="12">
        <f>IF(ISNUMBER('raw data'!D316),'raw data'!D316,FALSE)</f>
        <v>359.8</v>
      </c>
      <c r="H214" s="14">
        <f t="shared" si="42"/>
        <v>5.3471075307174685</v>
      </c>
      <c r="I214" s="104">
        <f>IF(ISNUMBER(results!C$38),4*PI()*F214/((G214*0.001)^2*results!C$38),4*PI()*F214/((G214*0.001)^2*results!D$38))</f>
        <v>16.313632499983747</v>
      </c>
      <c r="J214" s="15">
        <f t="shared" si="43"/>
        <v>5.6999999999999877</v>
      </c>
      <c r="K214" s="5">
        <f t="shared" si="36"/>
        <v>302</v>
      </c>
      <c r="L214" s="1">
        <f t="shared" si="37"/>
        <v>5.6970934865054046</v>
      </c>
      <c r="M214" s="2">
        <f t="shared" si="38"/>
        <v>18.013677216545513</v>
      </c>
      <c r="N214" s="3" t="b">
        <f t="shared" si="47"/>
        <v>0</v>
      </c>
      <c r="O214" s="3" t="str">
        <f t="shared" si="44"/>
        <v/>
      </c>
      <c r="P214" s="4" t="str">
        <f t="shared" si="45"/>
        <v/>
      </c>
      <c r="Q214" s="4" t="str">
        <f t="shared" si="46"/>
        <v/>
      </c>
      <c r="R214" s="4" t="str">
        <f t="shared" si="39"/>
        <v/>
      </c>
      <c r="S214" s="4" t="str">
        <f t="shared" si="40"/>
        <v/>
      </c>
      <c r="T214" s="100" t="str">
        <f t="shared" si="41"/>
        <v/>
      </c>
      <c r="U214" s="17"/>
      <c r="V214" s="6"/>
    </row>
    <row r="215" spans="5:22" s="103" customFormat="1" x14ac:dyDescent="0.2">
      <c r="E215" s="11">
        <f>IF(ISNUMBER('raw data'!B317),'raw data'!B317,FALSE)</f>
        <v>211</v>
      </c>
      <c r="F215" s="13">
        <f>IF(ISNUMBER('raw data'!C317),'raw data'!C317,FALSE)</f>
        <v>14.132999999999999</v>
      </c>
      <c r="G215" s="12">
        <f>IF(ISNUMBER('raw data'!D317),'raw data'!D317,FALSE)</f>
        <v>359.77</v>
      </c>
      <c r="H215" s="14">
        <f t="shared" si="42"/>
        <v>5.3518581334760666</v>
      </c>
      <c r="I215" s="104">
        <f>IF(ISNUMBER(results!C$38),4*PI()*F215/((G215*0.001)^2*results!C$38),4*PI()*F215/((G215*0.001)^2*results!D$38))</f>
        <v>16.334846005023216</v>
      </c>
      <c r="J215" s="15">
        <f t="shared" si="43"/>
        <v>5.6999999999999877</v>
      </c>
      <c r="K215" s="5">
        <f t="shared" si="36"/>
        <v>302</v>
      </c>
      <c r="L215" s="1">
        <f t="shared" si="37"/>
        <v>5.6970934865054046</v>
      </c>
      <c r="M215" s="2">
        <f t="shared" si="38"/>
        <v>18.013677216545513</v>
      </c>
      <c r="N215" s="3" t="b">
        <f t="shared" si="47"/>
        <v>0</v>
      </c>
      <c r="O215" s="3" t="str">
        <f t="shared" si="44"/>
        <v/>
      </c>
      <c r="P215" s="4" t="str">
        <f t="shared" si="45"/>
        <v/>
      </c>
      <c r="Q215" s="4" t="str">
        <f t="shared" si="46"/>
        <v/>
      </c>
      <c r="R215" s="4" t="str">
        <f t="shared" si="39"/>
        <v/>
      </c>
      <c r="S215" s="4" t="str">
        <f t="shared" si="40"/>
        <v/>
      </c>
      <c r="T215" s="100" t="str">
        <f t="shared" si="41"/>
        <v/>
      </c>
      <c r="U215" s="17"/>
      <c r="V215" s="6"/>
    </row>
    <row r="216" spans="5:22" s="103" customFormat="1" x14ac:dyDescent="0.2">
      <c r="E216" s="11">
        <f>IF(ISNUMBER('raw data'!B318),'raw data'!B318,FALSE)</f>
        <v>212</v>
      </c>
      <c r="F216" s="13">
        <f>IF(ISNUMBER('raw data'!C318),'raw data'!C318,FALSE)</f>
        <v>14.153</v>
      </c>
      <c r="G216" s="12">
        <f>IF(ISNUMBER('raw data'!D318),'raw data'!D318,FALSE)</f>
        <v>359.82</v>
      </c>
      <c r="H216" s="14">
        <f t="shared" si="42"/>
        <v>5.3565862746720123</v>
      </c>
      <c r="I216" s="104">
        <f>IF(ISNUMBER(results!C$38),4*PI()*F216/((G216*0.001)^2*results!C$38),4*PI()*F216/((G216*0.001)^2*results!D$38))</f>
        <v>16.353416062811807</v>
      </c>
      <c r="J216" s="15">
        <f t="shared" si="43"/>
        <v>5.6999999999999877</v>
      </c>
      <c r="K216" s="5">
        <f t="shared" si="36"/>
        <v>302</v>
      </c>
      <c r="L216" s="1">
        <f t="shared" si="37"/>
        <v>5.6970934865054046</v>
      </c>
      <c r="M216" s="2">
        <f t="shared" si="38"/>
        <v>18.013677216545513</v>
      </c>
      <c r="N216" s="3" t="b">
        <f t="shared" si="47"/>
        <v>0</v>
      </c>
      <c r="O216" s="3" t="str">
        <f t="shared" si="44"/>
        <v/>
      </c>
      <c r="P216" s="4" t="str">
        <f t="shared" si="45"/>
        <v/>
      </c>
      <c r="Q216" s="4" t="str">
        <f t="shared" si="46"/>
        <v/>
      </c>
      <c r="R216" s="4" t="str">
        <f t="shared" si="39"/>
        <v/>
      </c>
      <c r="S216" s="4" t="str">
        <f t="shared" si="40"/>
        <v/>
      </c>
      <c r="T216" s="100" t="str">
        <f t="shared" si="41"/>
        <v/>
      </c>
      <c r="U216" s="17"/>
      <c r="V216" s="6"/>
    </row>
    <row r="217" spans="5:22" s="103" customFormat="1" x14ac:dyDescent="0.2">
      <c r="E217" s="11">
        <f>IF(ISNUMBER('raw data'!B319),'raw data'!B319,FALSE)</f>
        <v>213</v>
      </c>
      <c r="F217" s="13">
        <f>IF(ISNUMBER('raw data'!C319),'raw data'!C319,FALSE)</f>
        <v>14.175000000000001</v>
      </c>
      <c r="G217" s="12">
        <f>IF(ISNUMBER('raw data'!D319),'raw data'!D319,FALSE)</f>
        <v>359.76</v>
      </c>
      <c r="H217" s="14">
        <f t="shared" si="42"/>
        <v>5.3612921657094255</v>
      </c>
      <c r="I217" s="104">
        <f>IF(ISNUMBER(results!C$38),4*PI()*F217/((G217*0.001)^2*results!C$38),4*PI()*F217/((G217*0.001)^2*results!D$38))</f>
        <v>16.384300189121138</v>
      </c>
      <c r="J217" s="15">
        <f t="shared" si="43"/>
        <v>5.6999999999999877</v>
      </c>
      <c r="K217" s="5">
        <f t="shared" si="36"/>
        <v>302</v>
      </c>
      <c r="L217" s="1">
        <f t="shared" si="37"/>
        <v>5.6970934865054046</v>
      </c>
      <c r="M217" s="2">
        <f t="shared" si="38"/>
        <v>18.013677216545513</v>
      </c>
      <c r="N217" s="3" t="b">
        <f t="shared" si="47"/>
        <v>0</v>
      </c>
      <c r="O217" s="3" t="str">
        <f t="shared" si="44"/>
        <v/>
      </c>
      <c r="P217" s="4" t="str">
        <f t="shared" si="45"/>
        <v/>
      </c>
      <c r="Q217" s="4" t="str">
        <f t="shared" si="46"/>
        <v/>
      </c>
      <c r="R217" s="4" t="str">
        <f t="shared" si="39"/>
        <v/>
      </c>
      <c r="S217" s="4" t="str">
        <f t="shared" si="40"/>
        <v/>
      </c>
      <c r="T217" s="100" t="str">
        <f t="shared" si="41"/>
        <v/>
      </c>
      <c r="U217" s="17"/>
      <c r="V217" s="6"/>
    </row>
    <row r="218" spans="5:22" s="103" customFormat="1" x14ac:dyDescent="0.2">
      <c r="E218" s="11">
        <f>IF(ISNUMBER('raw data'!B320),'raw data'!B320,FALSE)</f>
        <v>214</v>
      </c>
      <c r="F218" s="13">
        <f>IF(ISNUMBER('raw data'!C320),'raw data'!C320,FALSE)</f>
        <v>14.195</v>
      </c>
      <c r="G218" s="12">
        <f>IF(ISNUMBER('raw data'!D320),'raw data'!D320,FALSE)</f>
        <v>359.76</v>
      </c>
      <c r="H218" s="14">
        <f t="shared" si="42"/>
        <v>5.3659760150218512</v>
      </c>
      <c r="I218" s="104">
        <f>IF(ISNUMBER(results!C$38),4*PI()*F218/((G218*0.001)^2*results!C$38),4*PI()*F218/((G218*0.001)^2*results!D$38))</f>
        <v>16.407417367518487</v>
      </c>
      <c r="J218" s="15">
        <f t="shared" si="43"/>
        <v>5.6999999999999877</v>
      </c>
      <c r="K218" s="5">
        <f t="shared" si="36"/>
        <v>302</v>
      </c>
      <c r="L218" s="1">
        <f t="shared" si="37"/>
        <v>5.6970934865054046</v>
      </c>
      <c r="M218" s="2">
        <f t="shared" si="38"/>
        <v>18.013677216545513</v>
      </c>
      <c r="N218" s="3" t="b">
        <f t="shared" si="47"/>
        <v>0</v>
      </c>
      <c r="O218" s="3" t="str">
        <f t="shared" si="44"/>
        <v/>
      </c>
      <c r="P218" s="4" t="str">
        <f t="shared" si="45"/>
        <v/>
      </c>
      <c r="Q218" s="4" t="str">
        <f t="shared" si="46"/>
        <v/>
      </c>
      <c r="R218" s="4" t="str">
        <f t="shared" si="39"/>
        <v/>
      </c>
      <c r="S218" s="4" t="str">
        <f t="shared" si="40"/>
        <v/>
      </c>
      <c r="T218" s="100" t="str">
        <f t="shared" si="41"/>
        <v/>
      </c>
      <c r="U218" s="17"/>
      <c r="V218" s="6"/>
    </row>
    <row r="219" spans="5:22" s="103" customFormat="1" x14ac:dyDescent="0.2">
      <c r="E219" s="11">
        <f>IF(ISNUMBER('raw data'!B321),'raw data'!B321,FALSE)</f>
        <v>215</v>
      </c>
      <c r="F219" s="13">
        <f>IF(ISNUMBER('raw data'!C321),'raw data'!C321,FALSE)</f>
        <v>14.215</v>
      </c>
      <c r="G219" s="12">
        <f>IF(ISNUMBER('raw data'!D321),'raw data'!D321,FALSE)</f>
        <v>359.83</v>
      </c>
      <c r="H219" s="14">
        <f t="shared" si="42"/>
        <v>5.3706380281276624</v>
      </c>
      <c r="I219" s="104">
        <f>IF(ISNUMBER(results!C$38),4*PI()*F219/((G219*0.001)^2*results!C$38),4*PI()*F219/((G219*0.001)^2*results!D$38))</f>
        <v>16.424142496634399</v>
      </c>
      <c r="J219" s="15">
        <f t="shared" si="43"/>
        <v>5.6999999999999877</v>
      </c>
      <c r="K219" s="5">
        <f t="shared" si="36"/>
        <v>302</v>
      </c>
      <c r="L219" s="1">
        <f t="shared" si="37"/>
        <v>5.6970934865054046</v>
      </c>
      <c r="M219" s="2">
        <f t="shared" si="38"/>
        <v>18.013677216545513</v>
      </c>
      <c r="N219" s="3" t="b">
        <f t="shared" si="47"/>
        <v>0</v>
      </c>
      <c r="O219" s="3" t="str">
        <f t="shared" si="44"/>
        <v/>
      </c>
      <c r="P219" s="4" t="str">
        <f t="shared" si="45"/>
        <v/>
      </c>
      <c r="Q219" s="4" t="str">
        <f t="shared" si="46"/>
        <v/>
      </c>
      <c r="R219" s="4" t="str">
        <f t="shared" si="39"/>
        <v/>
      </c>
      <c r="S219" s="4" t="str">
        <f t="shared" si="40"/>
        <v/>
      </c>
      <c r="T219" s="100" t="str">
        <f t="shared" si="41"/>
        <v/>
      </c>
      <c r="U219" s="17"/>
      <c r="V219" s="6"/>
    </row>
    <row r="220" spans="5:22" s="103" customFormat="1" x14ac:dyDescent="0.2">
      <c r="E220" s="11">
        <f>IF(ISNUMBER('raw data'!B322),'raw data'!B322,FALSE)</f>
        <v>216</v>
      </c>
      <c r="F220" s="13">
        <f>IF(ISNUMBER('raw data'!C322),'raw data'!C322,FALSE)</f>
        <v>14.236000000000001</v>
      </c>
      <c r="G220" s="12">
        <f>IF(ISNUMBER('raw data'!D322),'raw data'!D322,FALSE)</f>
        <v>359.77</v>
      </c>
      <c r="H220" s="14">
        <f t="shared" si="42"/>
        <v>5.3752784076841653</v>
      </c>
      <c r="I220" s="104">
        <f>IF(ISNUMBER(results!C$38),4*PI()*F220/((G220*0.001)^2*results!C$38),4*PI()*F220/((G220*0.001)^2*results!D$38))</f>
        <v>16.453892855551583</v>
      </c>
      <c r="J220" s="15">
        <f t="shared" si="43"/>
        <v>5.6999999999999877</v>
      </c>
      <c r="K220" s="5">
        <f t="shared" si="36"/>
        <v>302</v>
      </c>
      <c r="L220" s="1">
        <f t="shared" si="37"/>
        <v>5.6970934865054046</v>
      </c>
      <c r="M220" s="2">
        <f t="shared" si="38"/>
        <v>18.013677216545513</v>
      </c>
      <c r="N220" s="3" t="b">
        <f t="shared" si="47"/>
        <v>0</v>
      </c>
      <c r="O220" s="3" t="str">
        <f t="shared" si="44"/>
        <v/>
      </c>
      <c r="P220" s="4" t="str">
        <f t="shared" si="45"/>
        <v/>
      </c>
      <c r="Q220" s="4" t="str">
        <f t="shared" si="46"/>
        <v/>
      </c>
      <c r="R220" s="4" t="str">
        <f t="shared" si="39"/>
        <v/>
      </c>
      <c r="S220" s="4" t="str">
        <f t="shared" si="40"/>
        <v/>
      </c>
      <c r="T220" s="100" t="str">
        <f t="shared" si="41"/>
        <v/>
      </c>
      <c r="U220" s="17"/>
      <c r="V220" s="6"/>
    </row>
    <row r="221" spans="5:22" s="103" customFormat="1" x14ac:dyDescent="0.2">
      <c r="E221" s="11">
        <f>IF(ISNUMBER('raw data'!B323),'raw data'!B323,FALSE)</f>
        <v>217</v>
      </c>
      <c r="F221" s="13">
        <f>IF(ISNUMBER('raw data'!C323),'raw data'!C323,FALSE)</f>
        <v>14.252000000000001</v>
      </c>
      <c r="G221" s="12">
        <f>IF(ISNUMBER('raw data'!D323),'raw data'!D323,FALSE)</f>
        <v>359.86</v>
      </c>
      <c r="H221" s="14">
        <f t="shared" si="42"/>
        <v>5.3798973535404597</v>
      </c>
      <c r="I221" s="104">
        <f>IF(ISNUMBER(results!C$38),4*PI()*F221/((G221*0.001)^2*results!C$38),4*PI()*F221/((G221*0.001)^2*results!D$38))</f>
        <v>16.46414720352703</v>
      </c>
      <c r="J221" s="15">
        <f t="shared" si="43"/>
        <v>5.6999999999999877</v>
      </c>
      <c r="K221" s="5">
        <f t="shared" si="36"/>
        <v>302</v>
      </c>
      <c r="L221" s="1">
        <f t="shared" si="37"/>
        <v>5.6970934865054046</v>
      </c>
      <c r="M221" s="2">
        <f t="shared" si="38"/>
        <v>18.013677216545513</v>
      </c>
      <c r="N221" s="3" t="b">
        <f t="shared" si="47"/>
        <v>0</v>
      </c>
      <c r="O221" s="3" t="str">
        <f t="shared" si="44"/>
        <v/>
      </c>
      <c r="P221" s="4" t="str">
        <f t="shared" si="45"/>
        <v/>
      </c>
      <c r="Q221" s="4" t="str">
        <f t="shared" si="46"/>
        <v/>
      </c>
      <c r="R221" s="4" t="str">
        <f t="shared" si="39"/>
        <v/>
      </c>
      <c r="S221" s="4" t="str">
        <f t="shared" si="40"/>
        <v/>
      </c>
      <c r="T221" s="100" t="str">
        <f t="shared" si="41"/>
        <v/>
      </c>
      <c r="U221" s="17"/>
      <c r="V221" s="6"/>
    </row>
    <row r="222" spans="5:22" s="103" customFormat="1" x14ac:dyDescent="0.2">
      <c r="E222" s="11">
        <f>IF(ISNUMBER('raw data'!B324),'raw data'!B324,FALSE)</f>
        <v>218</v>
      </c>
      <c r="F222" s="13">
        <f>IF(ISNUMBER('raw data'!C324),'raw data'!C324,FALSE)</f>
        <v>14.272</v>
      </c>
      <c r="G222" s="12">
        <f>IF(ISNUMBER('raw data'!D324),'raw data'!D324,FALSE)</f>
        <v>359.77</v>
      </c>
      <c r="H222" s="14">
        <f t="shared" si="42"/>
        <v>5.3844950627890888</v>
      </c>
      <c r="I222" s="104">
        <f>IF(ISNUMBER(results!C$38),4*PI()*F222/((G222*0.001)^2*results!C$38),4*PI()*F222/((G222*0.001)^2*results!D$38))</f>
        <v>16.495501463503246</v>
      </c>
      <c r="J222" s="15">
        <f t="shared" si="43"/>
        <v>5.6999999999999877</v>
      </c>
      <c r="K222" s="5">
        <f t="shared" si="36"/>
        <v>302</v>
      </c>
      <c r="L222" s="1">
        <f t="shared" si="37"/>
        <v>5.6970934865054046</v>
      </c>
      <c r="M222" s="2">
        <f t="shared" si="38"/>
        <v>18.013677216545513</v>
      </c>
      <c r="N222" s="3" t="b">
        <f t="shared" si="47"/>
        <v>0</v>
      </c>
      <c r="O222" s="3" t="str">
        <f t="shared" si="44"/>
        <v/>
      </c>
      <c r="P222" s="4" t="str">
        <f t="shared" si="45"/>
        <v/>
      </c>
      <c r="Q222" s="4" t="str">
        <f t="shared" si="46"/>
        <v/>
      </c>
      <c r="R222" s="4" t="str">
        <f t="shared" si="39"/>
        <v/>
      </c>
      <c r="S222" s="4" t="str">
        <f t="shared" si="40"/>
        <v/>
      </c>
      <c r="T222" s="100" t="str">
        <f t="shared" si="41"/>
        <v/>
      </c>
      <c r="U222" s="17"/>
      <c r="V222" s="6"/>
    </row>
    <row r="223" spans="5:22" s="103" customFormat="1" x14ac:dyDescent="0.2">
      <c r="E223" s="11">
        <f>IF(ISNUMBER('raw data'!B325),'raw data'!B325,FALSE)</f>
        <v>219</v>
      </c>
      <c r="F223" s="13">
        <f>IF(ISNUMBER('raw data'!C325),'raw data'!C325,FALSE)</f>
        <v>14.292999999999999</v>
      </c>
      <c r="G223" s="12">
        <f>IF(ISNUMBER('raw data'!D325),'raw data'!D325,FALSE)</f>
        <v>359.84</v>
      </c>
      <c r="H223" s="14">
        <f t="shared" si="42"/>
        <v>5.389071729816501</v>
      </c>
      <c r="I223" s="104">
        <f>IF(ISNUMBER(results!C$38),4*PI()*F223/((G223*0.001)^2*results!C$38),4*PI()*F223/((G223*0.001)^2*results!D$38))</f>
        <v>16.513346563856217</v>
      </c>
      <c r="J223" s="15">
        <f t="shared" si="43"/>
        <v>5.6999999999999877</v>
      </c>
      <c r="K223" s="5">
        <f t="shared" si="36"/>
        <v>302</v>
      </c>
      <c r="L223" s="1">
        <f t="shared" si="37"/>
        <v>5.6970934865054046</v>
      </c>
      <c r="M223" s="2">
        <f t="shared" si="38"/>
        <v>18.013677216545513</v>
      </c>
      <c r="N223" s="3" t="b">
        <f t="shared" si="47"/>
        <v>0</v>
      </c>
      <c r="O223" s="3" t="str">
        <f t="shared" si="44"/>
        <v/>
      </c>
      <c r="P223" s="4" t="str">
        <f t="shared" si="45"/>
        <v/>
      </c>
      <c r="Q223" s="4" t="str">
        <f t="shared" si="46"/>
        <v/>
      </c>
      <c r="R223" s="4" t="str">
        <f t="shared" si="39"/>
        <v/>
      </c>
      <c r="S223" s="4" t="str">
        <f t="shared" si="40"/>
        <v/>
      </c>
      <c r="T223" s="100" t="str">
        <f t="shared" si="41"/>
        <v/>
      </c>
      <c r="U223" s="17"/>
      <c r="V223" s="6"/>
    </row>
    <row r="224" spans="5:22" s="103" customFormat="1" x14ac:dyDescent="0.2">
      <c r="E224" s="11">
        <f>IF(ISNUMBER('raw data'!B326),'raw data'!B326,FALSE)</f>
        <v>220</v>
      </c>
      <c r="F224" s="13">
        <f>IF(ISNUMBER('raw data'!C326),'raw data'!C326,FALSE)</f>
        <v>14.311999999999999</v>
      </c>
      <c r="G224" s="12">
        <f>IF(ISNUMBER('raw data'!D326),'raw data'!D326,FALSE)</f>
        <v>359.86</v>
      </c>
      <c r="H224" s="14">
        <f t="shared" si="42"/>
        <v>5.393627546352362</v>
      </c>
      <c r="I224" s="104">
        <f>IF(ISNUMBER(results!C$38),4*PI()*F224/((G224*0.001)^2*results!C$38),4*PI()*F224/((G224*0.001)^2*results!D$38))</f>
        <v>16.533460200454591</v>
      </c>
      <c r="J224" s="15">
        <f t="shared" si="43"/>
        <v>5.6999999999999877</v>
      </c>
      <c r="K224" s="5">
        <f t="shared" si="36"/>
        <v>302</v>
      </c>
      <c r="L224" s="1">
        <f t="shared" si="37"/>
        <v>5.6970934865054046</v>
      </c>
      <c r="M224" s="2">
        <f t="shared" si="38"/>
        <v>18.013677216545513</v>
      </c>
      <c r="N224" s="3" t="b">
        <f t="shared" si="47"/>
        <v>0</v>
      </c>
      <c r="O224" s="3" t="str">
        <f t="shared" si="44"/>
        <v/>
      </c>
      <c r="P224" s="4" t="str">
        <f t="shared" si="45"/>
        <v/>
      </c>
      <c r="Q224" s="4" t="str">
        <f t="shared" si="46"/>
        <v/>
      </c>
      <c r="R224" s="4" t="str">
        <f t="shared" si="39"/>
        <v/>
      </c>
      <c r="S224" s="4" t="str">
        <f t="shared" si="40"/>
        <v/>
      </c>
      <c r="T224" s="100" t="str">
        <f t="shared" si="41"/>
        <v/>
      </c>
      <c r="U224" s="17"/>
      <c r="V224" s="6"/>
    </row>
    <row r="225" spans="5:22" s="103" customFormat="1" x14ac:dyDescent="0.2">
      <c r="E225" s="11">
        <f>IF(ISNUMBER('raw data'!B327),'raw data'!B327,FALSE)</f>
        <v>221</v>
      </c>
      <c r="F225" s="13">
        <f>IF(ISNUMBER('raw data'!C327),'raw data'!C327,FALSE)</f>
        <v>14.332000000000001</v>
      </c>
      <c r="G225" s="12">
        <f>IF(ISNUMBER('raw data'!D327),'raw data'!D327,FALSE)</f>
        <v>359.76</v>
      </c>
      <c r="H225" s="14">
        <f t="shared" si="42"/>
        <v>5.3981627015177525</v>
      </c>
      <c r="I225" s="104">
        <f>IF(ISNUMBER(results!C$38),4*PI()*F225/((G225*0.001)^2*results!C$38),4*PI()*F225/((G225*0.001)^2*results!D$38))</f>
        <v>16.565770039540329</v>
      </c>
      <c r="J225" s="15">
        <f t="shared" si="43"/>
        <v>5.6999999999999877</v>
      </c>
      <c r="K225" s="5">
        <f t="shared" si="36"/>
        <v>302</v>
      </c>
      <c r="L225" s="1">
        <f t="shared" si="37"/>
        <v>5.6970934865054046</v>
      </c>
      <c r="M225" s="2">
        <f t="shared" si="38"/>
        <v>18.013677216545513</v>
      </c>
      <c r="N225" s="3" t="b">
        <f t="shared" si="47"/>
        <v>0</v>
      </c>
      <c r="O225" s="3" t="str">
        <f t="shared" si="44"/>
        <v/>
      </c>
      <c r="P225" s="4" t="str">
        <f t="shared" si="45"/>
        <v/>
      </c>
      <c r="Q225" s="4" t="str">
        <f t="shared" si="46"/>
        <v/>
      </c>
      <c r="R225" s="4" t="str">
        <f t="shared" si="39"/>
        <v/>
      </c>
      <c r="S225" s="4" t="str">
        <f t="shared" si="40"/>
        <v/>
      </c>
      <c r="T225" s="100" t="str">
        <f t="shared" si="41"/>
        <v/>
      </c>
      <c r="U225" s="17"/>
      <c r="V225" s="6"/>
    </row>
    <row r="226" spans="5:22" s="103" customFormat="1" x14ac:dyDescent="0.2">
      <c r="E226" s="11">
        <f>IF(ISNUMBER('raw data'!B328),'raw data'!B328,FALSE)</f>
        <v>222</v>
      </c>
      <c r="F226" s="13">
        <f>IF(ISNUMBER('raw data'!C328),'raw data'!C328,FALSE)</f>
        <v>14.351000000000001</v>
      </c>
      <c r="G226" s="12">
        <f>IF(ISNUMBER('raw data'!D328),'raw data'!D328,FALSE)</f>
        <v>359.86</v>
      </c>
      <c r="H226" s="14">
        <f t="shared" si="42"/>
        <v>5.4026773818722793</v>
      </c>
      <c r="I226" s="104">
        <f>IF(ISNUMBER(results!C$38),4*PI()*F226/((G226*0.001)^2*results!C$38),4*PI()*F226/((G226*0.001)^2*results!D$38))</f>
        <v>16.578513648457509</v>
      </c>
      <c r="J226" s="15">
        <f t="shared" si="43"/>
        <v>5.6999999999999877</v>
      </c>
      <c r="K226" s="5">
        <f t="shared" si="36"/>
        <v>302</v>
      </c>
      <c r="L226" s="1">
        <f t="shared" si="37"/>
        <v>5.6970934865054046</v>
      </c>
      <c r="M226" s="2">
        <f t="shared" si="38"/>
        <v>18.013677216545513</v>
      </c>
      <c r="N226" s="3" t="b">
        <f t="shared" si="47"/>
        <v>0</v>
      </c>
      <c r="O226" s="3" t="str">
        <f t="shared" si="44"/>
        <v/>
      </c>
      <c r="P226" s="4" t="str">
        <f t="shared" si="45"/>
        <v/>
      </c>
      <c r="Q226" s="4" t="str">
        <f t="shared" si="46"/>
        <v/>
      </c>
      <c r="R226" s="4" t="str">
        <f t="shared" si="39"/>
        <v/>
      </c>
      <c r="S226" s="4" t="str">
        <f t="shared" si="40"/>
        <v/>
      </c>
      <c r="T226" s="100" t="str">
        <f t="shared" si="41"/>
        <v/>
      </c>
      <c r="U226" s="17"/>
      <c r="V226" s="6"/>
    </row>
    <row r="227" spans="5:22" s="103" customFormat="1" x14ac:dyDescent="0.2">
      <c r="E227" s="11">
        <f>IF(ISNUMBER('raw data'!B329),'raw data'!B329,FALSE)</f>
        <v>223</v>
      </c>
      <c r="F227" s="13">
        <f>IF(ISNUMBER('raw data'!C329),'raw data'!C329,FALSE)</f>
        <v>14.368</v>
      </c>
      <c r="G227" s="12">
        <f>IF(ISNUMBER('raw data'!D329),'raw data'!D329,FALSE)</f>
        <v>359.78</v>
      </c>
      <c r="H227" s="14">
        <f t="shared" si="42"/>
        <v>5.4071717714601188</v>
      </c>
      <c r="I227" s="104">
        <f>IF(ISNUMBER(results!C$38),4*PI()*F227/((G227*0.001)^2*results!C$38),4*PI()*F227/((G227*0.001)^2*results!D$38))</f>
        <v>16.605534619073207</v>
      </c>
      <c r="J227" s="15">
        <f t="shared" si="43"/>
        <v>5.6999999999999877</v>
      </c>
      <c r="K227" s="5">
        <f t="shared" si="36"/>
        <v>302</v>
      </c>
      <c r="L227" s="1">
        <f t="shared" si="37"/>
        <v>5.6970934865054046</v>
      </c>
      <c r="M227" s="2">
        <f t="shared" si="38"/>
        <v>18.013677216545513</v>
      </c>
      <c r="N227" s="3" t="b">
        <f t="shared" si="47"/>
        <v>0</v>
      </c>
      <c r="O227" s="3" t="str">
        <f t="shared" si="44"/>
        <v/>
      </c>
      <c r="P227" s="4" t="str">
        <f t="shared" si="45"/>
        <v/>
      </c>
      <c r="Q227" s="4" t="str">
        <f t="shared" si="46"/>
        <v/>
      </c>
      <c r="R227" s="4" t="str">
        <f t="shared" si="39"/>
        <v/>
      </c>
      <c r="S227" s="4" t="str">
        <f t="shared" si="40"/>
        <v/>
      </c>
      <c r="T227" s="100" t="str">
        <f t="shared" si="41"/>
        <v/>
      </c>
      <c r="U227" s="17"/>
      <c r="V227" s="6"/>
    </row>
    <row r="228" spans="5:22" s="103" customFormat="1" x14ac:dyDescent="0.2">
      <c r="E228" s="11">
        <f>IF(ISNUMBER('raw data'!B330),'raw data'!B330,FALSE)</f>
        <v>224</v>
      </c>
      <c r="F228" s="13">
        <f>IF(ISNUMBER('raw data'!C330),'raw data'!C330,FALSE)</f>
        <v>14.387</v>
      </c>
      <c r="G228" s="12">
        <f>IF(ISNUMBER('raw data'!D330),'raw data'!D330,FALSE)</f>
        <v>359.85</v>
      </c>
      <c r="H228" s="14">
        <f t="shared" si="42"/>
        <v>5.4116460518550396</v>
      </c>
      <c r="I228" s="104">
        <f>IF(ISNUMBER(results!C$38),4*PI()*F228/((G228*0.001)^2*results!C$38),4*PI()*F228/((G228*0.001)^2*results!D$38))</f>
        <v>16.62102518330309</v>
      </c>
      <c r="J228" s="15">
        <f t="shared" si="43"/>
        <v>5.6999999999999877</v>
      </c>
      <c r="K228" s="5">
        <f t="shared" si="36"/>
        <v>302</v>
      </c>
      <c r="L228" s="1">
        <f t="shared" si="37"/>
        <v>5.6970934865054046</v>
      </c>
      <c r="M228" s="2">
        <f t="shared" si="38"/>
        <v>18.013677216545513</v>
      </c>
      <c r="N228" s="3" t="b">
        <f t="shared" si="47"/>
        <v>0</v>
      </c>
      <c r="O228" s="3" t="str">
        <f t="shared" si="44"/>
        <v/>
      </c>
      <c r="P228" s="4" t="str">
        <f t="shared" si="45"/>
        <v/>
      </c>
      <c r="Q228" s="4" t="str">
        <f t="shared" si="46"/>
        <v/>
      </c>
      <c r="R228" s="4" t="str">
        <f t="shared" si="39"/>
        <v/>
      </c>
      <c r="S228" s="4" t="str">
        <f t="shared" si="40"/>
        <v/>
      </c>
      <c r="T228" s="100" t="str">
        <f t="shared" si="41"/>
        <v/>
      </c>
      <c r="U228" s="17"/>
      <c r="V228" s="6"/>
    </row>
    <row r="229" spans="5:22" s="103" customFormat="1" x14ac:dyDescent="0.2">
      <c r="E229" s="11">
        <f>IF(ISNUMBER('raw data'!B331),'raw data'!B331,FALSE)</f>
        <v>225</v>
      </c>
      <c r="F229" s="13">
        <f>IF(ISNUMBER('raw data'!C331),'raw data'!C331,FALSE)</f>
        <v>14.406000000000001</v>
      </c>
      <c r="G229" s="12">
        <f>IF(ISNUMBER('raw data'!D331),'raw data'!D331,FALSE)</f>
        <v>359.76</v>
      </c>
      <c r="H229" s="14">
        <f t="shared" si="42"/>
        <v>5.4161004022044201</v>
      </c>
      <c r="I229" s="104">
        <f>IF(ISNUMBER(results!C$38),4*PI()*F229/((G229*0.001)^2*results!C$38),4*PI()*F229/((G229*0.001)^2*results!D$38))</f>
        <v>16.651303599610522</v>
      </c>
      <c r="J229" s="15">
        <f t="shared" si="43"/>
        <v>5.6999999999999877</v>
      </c>
      <c r="K229" s="5">
        <f t="shared" si="36"/>
        <v>302</v>
      </c>
      <c r="L229" s="1">
        <f t="shared" si="37"/>
        <v>5.6970934865054046</v>
      </c>
      <c r="M229" s="2">
        <f t="shared" si="38"/>
        <v>18.013677216545513</v>
      </c>
      <c r="N229" s="3" t="b">
        <f t="shared" si="47"/>
        <v>0</v>
      </c>
      <c r="O229" s="3" t="str">
        <f t="shared" si="44"/>
        <v/>
      </c>
      <c r="P229" s="4" t="str">
        <f t="shared" si="45"/>
        <v/>
      </c>
      <c r="Q229" s="4" t="str">
        <f t="shared" si="46"/>
        <v/>
      </c>
      <c r="R229" s="4" t="str">
        <f t="shared" si="39"/>
        <v/>
      </c>
      <c r="S229" s="4" t="str">
        <f t="shared" si="40"/>
        <v/>
      </c>
      <c r="T229" s="100" t="str">
        <f t="shared" si="41"/>
        <v/>
      </c>
      <c r="U229" s="17"/>
      <c r="V229" s="6"/>
    </row>
    <row r="230" spans="5:22" s="103" customFormat="1" x14ac:dyDescent="0.2">
      <c r="E230" s="11">
        <f>IF(ISNUMBER('raw data'!B332),'raw data'!B332,FALSE)</f>
        <v>226</v>
      </c>
      <c r="F230" s="13">
        <f>IF(ISNUMBER('raw data'!C332),'raw data'!C332,FALSE)</f>
        <v>14.426</v>
      </c>
      <c r="G230" s="12">
        <f>IF(ISNUMBER('raw data'!D332),'raw data'!D332,FALSE)</f>
        <v>359.77</v>
      </c>
      <c r="H230" s="14">
        <f t="shared" si="42"/>
        <v>5.4205349992722862</v>
      </c>
      <c r="I230" s="104">
        <f>IF(ISNUMBER(results!C$38),4*PI()*F230/((G230*0.001)^2*results!C$38),4*PI()*F230/((G230*0.001)^2*results!D$38))</f>
        <v>16.673493841963133</v>
      </c>
      <c r="J230" s="15">
        <f t="shared" si="43"/>
        <v>5.6999999999999877</v>
      </c>
      <c r="K230" s="5">
        <f t="shared" si="36"/>
        <v>302</v>
      </c>
      <c r="L230" s="1">
        <f t="shared" si="37"/>
        <v>5.6970934865054046</v>
      </c>
      <c r="M230" s="2">
        <f t="shared" si="38"/>
        <v>18.013677216545513</v>
      </c>
      <c r="N230" s="3" t="b">
        <f t="shared" si="47"/>
        <v>0</v>
      </c>
      <c r="O230" s="3" t="str">
        <f t="shared" si="44"/>
        <v/>
      </c>
      <c r="P230" s="4" t="str">
        <f t="shared" si="45"/>
        <v/>
      </c>
      <c r="Q230" s="4" t="str">
        <f t="shared" si="46"/>
        <v/>
      </c>
      <c r="R230" s="4" t="str">
        <f t="shared" si="39"/>
        <v/>
      </c>
      <c r="S230" s="4" t="str">
        <f t="shared" si="40"/>
        <v/>
      </c>
      <c r="T230" s="100" t="str">
        <f t="shared" si="41"/>
        <v/>
      </c>
      <c r="U230" s="17"/>
      <c r="V230" s="6"/>
    </row>
    <row r="231" spans="5:22" s="103" customFormat="1" x14ac:dyDescent="0.2">
      <c r="E231" s="11">
        <f>IF(ISNUMBER('raw data'!B333),'raw data'!B333,FALSE)</f>
        <v>227</v>
      </c>
      <c r="F231" s="13">
        <f>IF(ISNUMBER('raw data'!C333),'raw data'!C333,FALSE)</f>
        <v>14.445</v>
      </c>
      <c r="G231" s="12">
        <f>IF(ISNUMBER('raw data'!D333),'raw data'!D333,FALSE)</f>
        <v>359.85</v>
      </c>
      <c r="H231" s="14">
        <f t="shared" si="42"/>
        <v>5.4249500174814029</v>
      </c>
      <c r="I231" s="104">
        <f>IF(ISNUMBER(results!C$38),4*PI()*F231/((G231*0.001)^2*results!C$38),4*PI()*F231/((G231*0.001)^2*results!D$38))</f>
        <v>16.688031470967758</v>
      </c>
      <c r="J231" s="15">
        <f t="shared" si="43"/>
        <v>5.6999999999999877</v>
      </c>
      <c r="K231" s="5">
        <f t="shared" si="36"/>
        <v>302</v>
      </c>
      <c r="L231" s="1">
        <f t="shared" si="37"/>
        <v>5.6970934865054046</v>
      </c>
      <c r="M231" s="2">
        <f t="shared" si="38"/>
        <v>18.013677216545513</v>
      </c>
      <c r="N231" s="3" t="b">
        <f t="shared" si="47"/>
        <v>0</v>
      </c>
      <c r="O231" s="3" t="str">
        <f t="shared" si="44"/>
        <v/>
      </c>
      <c r="P231" s="4" t="str">
        <f t="shared" si="45"/>
        <v/>
      </c>
      <c r="Q231" s="4" t="str">
        <f t="shared" si="46"/>
        <v/>
      </c>
      <c r="R231" s="4" t="str">
        <f t="shared" si="39"/>
        <v/>
      </c>
      <c r="S231" s="4" t="str">
        <f t="shared" si="40"/>
        <v/>
      </c>
      <c r="T231" s="100" t="str">
        <f t="shared" si="41"/>
        <v/>
      </c>
      <c r="U231" s="17"/>
      <c r="V231" s="6"/>
    </row>
    <row r="232" spans="5:22" s="103" customFormat="1" x14ac:dyDescent="0.2">
      <c r="E232" s="11">
        <f>IF(ISNUMBER('raw data'!B334),'raw data'!B334,FALSE)</f>
        <v>228</v>
      </c>
      <c r="F232" s="13">
        <f>IF(ISNUMBER('raw data'!C334),'raw data'!C334,FALSE)</f>
        <v>14.465</v>
      </c>
      <c r="G232" s="12">
        <f>IF(ISNUMBER('raw data'!D334),'raw data'!D334,FALSE)</f>
        <v>359.76</v>
      </c>
      <c r="H232" s="14">
        <f t="shared" si="42"/>
        <v>5.4293456289544411</v>
      </c>
      <c r="I232" s="104">
        <f>IF(ISNUMBER(results!C$38),4*PI()*F232/((G232*0.001)^2*results!C$38),4*PI()*F232/((G232*0.001)^2*results!D$38))</f>
        <v>16.719499275882697</v>
      </c>
      <c r="J232" s="15">
        <f t="shared" si="43"/>
        <v>5.6999999999999877</v>
      </c>
      <c r="K232" s="5">
        <f t="shared" si="36"/>
        <v>302</v>
      </c>
      <c r="L232" s="1">
        <f t="shared" si="37"/>
        <v>5.6970934865054046</v>
      </c>
      <c r="M232" s="2">
        <f t="shared" si="38"/>
        <v>18.013677216545513</v>
      </c>
      <c r="N232" s="3" t="b">
        <f t="shared" si="47"/>
        <v>0</v>
      </c>
      <c r="O232" s="3" t="str">
        <f t="shared" si="44"/>
        <v/>
      </c>
      <c r="P232" s="4" t="str">
        <f t="shared" si="45"/>
        <v/>
      </c>
      <c r="Q232" s="4" t="str">
        <f t="shared" si="46"/>
        <v/>
      </c>
      <c r="R232" s="4" t="str">
        <f t="shared" si="39"/>
        <v/>
      </c>
      <c r="S232" s="4" t="str">
        <f t="shared" si="40"/>
        <v/>
      </c>
      <c r="T232" s="100" t="str">
        <f t="shared" si="41"/>
        <v/>
      </c>
      <c r="U232" s="17"/>
      <c r="V232" s="6"/>
    </row>
    <row r="233" spans="5:22" s="103" customFormat="1" x14ac:dyDescent="0.2">
      <c r="E233" s="11">
        <f>IF(ISNUMBER('raw data'!B335),'raw data'!B335,FALSE)</f>
        <v>229</v>
      </c>
      <c r="F233" s="13">
        <f>IF(ISNUMBER('raw data'!C335),'raw data'!C335,FALSE)</f>
        <v>14.48</v>
      </c>
      <c r="G233" s="12">
        <f>IF(ISNUMBER('raw data'!D335),'raw data'!D335,FALSE)</f>
        <v>359.85</v>
      </c>
      <c r="H233" s="14">
        <f t="shared" si="42"/>
        <v>5.43372200355424</v>
      </c>
      <c r="I233" s="104">
        <f>IF(ISNUMBER(results!C$38),4*PI()*F233/((G233*0.001)^2*results!C$38),4*PI()*F233/((G233*0.001)^2*results!D$38))</f>
        <v>16.728466299730918</v>
      </c>
      <c r="J233" s="15">
        <f t="shared" si="43"/>
        <v>5.6999999999999877</v>
      </c>
      <c r="K233" s="5">
        <f t="shared" si="36"/>
        <v>302</v>
      </c>
      <c r="L233" s="1">
        <f t="shared" si="37"/>
        <v>5.6970934865054046</v>
      </c>
      <c r="M233" s="2">
        <f t="shared" si="38"/>
        <v>18.013677216545513</v>
      </c>
      <c r="N233" s="3" t="b">
        <f t="shared" si="47"/>
        <v>0</v>
      </c>
      <c r="O233" s="3" t="str">
        <f t="shared" si="44"/>
        <v/>
      </c>
      <c r="P233" s="4" t="str">
        <f t="shared" si="45"/>
        <v/>
      </c>
      <c r="Q233" s="4" t="str">
        <f t="shared" si="46"/>
        <v/>
      </c>
      <c r="R233" s="4" t="str">
        <f t="shared" si="39"/>
        <v/>
      </c>
      <c r="S233" s="4" t="str">
        <f t="shared" si="40"/>
        <v/>
      </c>
      <c r="T233" s="100" t="str">
        <f t="shared" si="41"/>
        <v/>
      </c>
      <c r="U233" s="17"/>
      <c r="V233" s="6"/>
    </row>
    <row r="234" spans="5:22" s="103" customFormat="1" x14ac:dyDescent="0.2">
      <c r="E234" s="11">
        <f>IF(ISNUMBER('raw data'!B336),'raw data'!B336,FALSE)</f>
        <v>230</v>
      </c>
      <c r="F234" s="13">
        <f>IF(ISNUMBER('raw data'!C336),'raw data'!C336,FALSE)</f>
        <v>14.5</v>
      </c>
      <c r="G234" s="12">
        <f>IF(ISNUMBER('raw data'!D336),'raw data'!D336,FALSE)</f>
        <v>359.77</v>
      </c>
      <c r="H234" s="14">
        <f t="shared" si="42"/>
        <v>5.4380793089231956</v>
      </c>
      <c r="I234" s="104">
        <f>IF(ISNUMBER(results!C$38),4*PI()*F234/((G234*0.001)^2*results!C$38),4*PI()*F234/((G234*0.001)^2*results!D$38))</f>
        <v>16.759022647197103</v>
      </c>
      <c r="J234" s="15">
        <f t="shared" si="43"/>
        <v>5.6999999999999877</v>
      </c>
      <c r="K234" s="5">
        <f t="shared" si="36"/>
        <v>302</v>
      </c>
      <c r="L234" s="1">
        <f t="shared" si="37"/>
        <v>5.6970934865054046</v>
      </c>
      <c r="M234" s="2">
        <f t="shared" si="38"/>
        <v>18.013677216545513</v>
      </c>
      <c r="N234" s="3" t="b">
        <f t="shared" si="47"/>
        <v>0</v>
      </c>
      <c r="O234" s="3" t="str">
        <f t="shared" si="44"/>
        <v/>
      </c>
      <c r="P234" s="4" t="str">
        <f t="shared" si="45"/>
        <v/>
      </c>
      <c r="Q234" s="4" t="str">
        <f t="shared" si="46"/>
        <v/>
      </c>
      <c r="R234" s="4" t="str">
        <f t="shared" si="39"/>
        <v/>
      </c>
      <c r="S234" s="4" t="str">
        <f t="shared" si="40"/>
        <v/>
      </c>
      <c r="T234" s="100" t="str">
        <f t="shared" si="41"/>
        <v/>
      </c>
      <c r="U234" s="17"/>
      <c r="V234" s="6"/>
    </row>
    <row r="235" spans="5:22" s="103" customFormat="1" x14ac:dyDescent="0.2">
      <c r="E235" s="11">
        <f>IF(ISNUMBER('raw data'!B337),'raw data'!B337,FALSE)</f>
        <v>231</v>
      </c>
      <c r="F235" s="13">
        <f>IF(ISNUMBER('raw data'!C337),'raw data'!C337,FALSE)</f>
        <v>14.518000000000001</v>
      </c>
      <c r="G235" s="12">
        <f>IF(ISNUMBER('raw data'!D337),'raw data'!D337,FALSE)</f>
        <v>359.86</v>
      </c>
      <c r="H235" s="14">
        <f t="shared" si="42"/>
        <v>5.4424177105217932</v>
      </c>
      <c r="I235" s="104">
        <f>IF(ISNUMBER(results!C$38),4*PI()*F235/((G235*0.001)^2*results!C$38),4*PI()*F235/((G235*0.001)^2*results!D$38))</f>
        <v>16.771434823239225</v>
      </c>
      <c r="J235" s="15">
        <f t="shared" si="43"/>
        <v>5.6999999999999877</v>
      </c>
      <c r="K235" s="5">
        <f t="shared" si="36"/>
        <v>302</v>
      </c>
      <c r="L235" s="1">
        <f t="shared" si="37"/>
        <v>5.6970934865054046</v>
      </c>
      <c r="M235" s="2">
        <f t="shared" si="38"/>
        <v>18.013677216545513</v>
      </c>
      <c r="N235" s="3" t="b">
        <f t="shared" si="47"/>
        <v>0</v>
      </c>
      <c r="O235" s="3" t="str">
        <f t="shared" si="44"/>
        <v/>
      </c>
      <c r="P235" s="4" t="str">
        <f t="shared" si="45"/>
        <v/>
      </c>
      <c r="Q235" s="4" t="str">
        <f t="shared" si="46"/>
        <v/>
      </c>
      <c r="R235" s="4" t="str">
        <f t="shared" si="39"/>
        <v/>
      </c>
      <c r="S235" s="4" t="str">
        <f t="shared" si="40"/>
        <v/>
      </c>
      <c r="T235" s="100" t="str">
        <f t="shared" si="41"/>
        <v/>
      </c>
      <c r="U235" s="17"/>
      <c r="V235" s="6"/>
    </row>
    <row r="236" spans="5:22" s="103" customFormat="1" x14ac:dyDescent="0.2">
      <c r="E236" s="11">
        <f>IF(ISNUMBER('raw data'!B338),'raw data'!B338,FALSE)</f>
        <v>232</v>
      </c>
      <c r="F236" s="13">
        <f>IF(ISNUMBER('raw data'!C338),'raw data'!C338,FALSE)</f>
        <v>14.536</v>
      </c>
      <c r="G236" s="12">
        <f>IF(ISNUMBER('raw data'!D338),'raw data'!D338,FALSE)</f>
        <v>359.85</v>
      </c>
      <c r="H236" s="14">
        <f t="shared" si="42"/>
        <v>5.4467373716663099</v>
      </c>
      <c r="I236" s="104">
        <f>IF(ISNUMBER(results!C$38),4*PI()*F236/((G236*0.001)^2*results!C$38),4*PI()*F236/((G236*0.001)^2*results!D$38))</f>
        <v>16.793162025751979</v>
      </c>
      <c r="J236" s="15">
        <f t="shared" si="43"/>
        <v>5.6999999999999877</v>
      </c>
      <c r="K236" s="5">
        <f t="shared" si="36"/>
        <v>302</v>
      </c>
      <c r="L236" s="1">
        <f t="shared" si="37"/>
        <v>5.6970934865054046</v>
      </c>
      <c r="M236" s="2">
        <f t="shared" si="38"/>
        <v>18.013677216545513</v>
      </c>
      <c r="N236" s="3" t="b">
        <f t="shared" si="47"/>
        <v>0</v>
      </c>
      <c r="O236" s="3" t="str">
        <f t="shared" si="44"/>
        <v/>
      </c>
      <c r="P236" s="4" t="str">
        <f t="shared" si="45"/>
        <v/>
      </c>
      <c r="Q236" s="4" t="str">
        <f t="shared" si="46"/>
        <v/>
      </c>
      <c r="R236" s="4" t="str">
        <f t="shared" si="39"/>
        <v/>
      </c>
      <c r="S236" s="4" t="str">
        <f t="shared" si="40"/>
        <v/>
      </c>
      <c r="T236" s="100" t="str">
        <f t="shared" si="41"/>
        <v/>
      </c>
      <c r="U236" s="17"/>
      <c r="V236" s="6"/>
    </row>
    <row r="237" spans="5:22" s="103" customFormat="1" x14ac:dyDescent="0.2">
      <c r="E237" s="11">
        <f>IF(ISNUMBER('raw data'!B339),'raw data'!B339,FALSE)</f>
        <v>233</v>
      </c>
      <c r="F237" s="13">
        <f>IF(ISNUMBER('raw data'!C339),'raw data'!C339,FALSE)</f>
        <v>14.555</v>
      </c>
      <c r="G237" s="12">
        <f>IF(ISNUMBER('raw data'!D339),'raw data'!D339,FALSE)</f>
        <v>359.77</v>
      </c>
      <c r="H237" s="14">
        <f t="shared" si="42"/>
        <v>5.4510384535657002</v>
      </c>
      <c r="I237" s="104">
        <f>IF(ISNUMBER(results!C$38),4*PI()*F237/((G237*0.001)^2*results!C$38),4*PI()*F237/((G237*0.001)^2*results!D$38))</f>
        <v>16.822591353789917</v>
      </c>
      <c r="J237" s="15">
        <f t="shared" si="43"/>
        <v>5.6999999999999877</v>
      </c>
      <c r="K237" s="5">
        <f t="shared" si="36"/>
        <v>302</v>
      </c>
      <c r="L237" s="1">
        <f t="shared" si="37"/>
        <v>5.6970934865054046</v>
      </c>
      <c r="M237" s="2">
        <f t="shared" si="38"/>
        <v>18.013677216545513</v>
      </c>
      <c r="N237" s="3" t="b">
        <f t="shared" si="47"/>
        <v>0</v>
      </c>
      <c r="O237" s="3" t="str">
        <f t="shared" si="44"/>
        <v/>
      </c>
      <c r="P237" s="4" t="str">
        <f t="shared" si="45"/>
        <v/>
      </c>
      <c r="Q237" s="4" t="str">
        <f t="shared" si="46"/>
        <v/>
      </c>
      <c r="R237" s="4" t="str">
        <f t="shared" si="39"/>
        <v/>
      </c>
      <c r="S237" s="4" t="str">
        <f t="shared" si="40"/>
        <v/>
      </c>
      <c r="T237" s="100" t="str">
        <f t="shared" si="41"/>
        <v/>
      </c>
      <c r="U237" s="17"/>
      <c r="V237" s="6"/>
    </row>
    <row r="238" spans="5:22" s="103" customFormat="1" x14ac:dyDescent="0.2">
      <c r="E238" s="11">
        <f>IF(ISNUMBER('raw data'!B340),'raw data'!B340,FALSE)</f>
        <v>234</v>
      </c>
      <c r="F238" s="13">
        <f>IF(ISNUMBER('raw data'!C340),'raw data'!C340,FALSE)</f>
        <v>14.574999999999999</v>
      </c>
      <c r="G238" s="12">
        <f>IF(ISNUMBER('raw data'!D340),'raw data'!D340,FALSE)</f>
        <v>359.85</v>
      </c>
      <c r="H238" s="14">
        <f t="shared" si="42"/>
        <v>5.4553211153577017</v>
      </c>
      <c r="I238" s="104">
        <f>IF(ISNUMBER(results!C$38),4*PI()*F238/((G238*0.001)^2*results!C$38),4*PI()*F238/((G238*0.001)^2*results!D$38))</f>
        <v>16.838217977802358</v>
      </c>
      <c r="J238" s="15">
        <f t="shared" si="43"/>
        <v>5.6999999999999877</v>
      </c>
      <c r="K238" s="5">
        <f t="shared" si="36"/>
        <v>302</v>
      </c>
      <c r="L238" s="1">
        <f t="shared" si="37"/>
        <v>5.6970934865054046</v>
      </c>
      <c r="M238" s="2">
        <f t="shared" si="38"/>
        <v>18.013677216545513</v>
      </c>
      <c r="N238" s="3" t="b">
        <f t="shared" si="47"/>
        <v>0</v>
      </c>
      <c r="O238" s="3" t="str">
        <f t="shared" si="44"/>
        <v/>
      </c>
      <c r="P238" s="4" t="str">
        <f t="shared" si="45"/>
        <v/>
      </c>
      <c r="Q238" s="4" t="str">
        <f t="shared" si="46"/>
        <v/>
      </c>
      <c r="R238" s="4" t="str">
        <f t="shared" si="39"/>
        <v/>
      </c>
      <c r="S238" s="4" t="str">
        <f t="shared" si="40"/>
        <v/>
      </c>
      <c r="T238" s="100" t="str">
        <f t="shared" si="41"/>
        <v/>
      </c>
      <c r="U238" s="17"/>
      <c r="V238" s="6"/>
    </row>
    <row r="239" spans="5:22" s="103" customFormat="1" x14ac:dyDescent="0.2">
      <c r="E239" s="11">
        <f>IF(ISNUMBER('raw data'!B341),'raw data'!B341,FALSE)</f>
        <v>235</v>
      </c>
      <c r="F239" s="13">
        <f>IF(ISNUMBER('raw data'!C341),'raw data'!C341,FALSE)</f>
        <v>14.589</v>
      </c>
      <c r="G239" s="12">
        <f>IF(ISNUMBER('raw data'!D341),'raw data'!D341,FALSE)</f>
        <v>359.8</v>
      </c>
      <c r="H239" s="14">
        <f t="shared" si="42"/>
        <v>5.4595855141441589</v>
      </c>
      <c r="I239" s="104">
        <f>IF(ISNUMBER(results!C$38),4*PI()*F239/((G239*0.001)^2*results!C$38),4*PI()*F239/((G239*0.001)^2*results!D$38))</f>
        <v>16.859076612755036</v>
      </c>
      <c r="J239" s="15">
        <f t="shared" si="43"/>
        <v>5.6999999999999877</v>
      </c>
      <c r="K239" s="5">
        <f t="shared" si="36"/>
        <v>302</v>
      </c>
      <c r="L239" s="1">
        <f t="shared" si="37"/>
        <v>5.6970934865054046</v>
      </c>
      <c r="M239" s="2">
        <f t="shared" si="38"/>
        <v>18.013677216545513</v>
      </c>
      <c r="N239" s="3" t="b">
        <f t="shared" si="47"/>
        <v>0</v>
      </c>
      <c r="O239" s="3" t="str">
        <f t="shared" si="44"/>
        <v/>
      </c>
      <c r="P239" s="4" t="str">
        <f t="shared" si="45"/>
        <v/>
      </c>
      <c r="Q239" s="4" t="str">
        <f t="shared" si="46"/>
        <v/>
      </c>
      <c r="R239" s="4" t="str">
        <f t="shared" si="39"/>
        <v/>
      </c>
      <c r="S239" s="4" t="str">
        <f t="shared" si="40"/>
        <v/>
      </c>
      <c r="T239" s="100" t="str">
        <f t="shared" si="41"/>
        <v/>
      </c>
      <c r="U239" s="17"/>
      <c r="V239" s="6"/>
    </row>
    <row r="240" spans="5:22" s="103" customFormat="1" x14ac:dyDescent="0.2">
      <c r="E240" s="11">
        <f>IF(ISNUMBER('raw data'!B342),'raw data'!B342,FALSE)</f>
        <v>236</v>
      </c>
      <c r="F240" s="13">
        <f>IF(ISNUMBER('raw data'!C342),'raw data'!C342,FALSE)</f>
        <v>14.606999999999999</v>
      </c>
      <c r="G240" s="12">
        <f>IF(ISNUMBER('raw data'!D342),'raw data'!D342,FALSE)</f>
        <v>359.86</v>
      </c>
      <c r="H240" s="14">
        <f t="shared" si="42"/>
        <v>5.4638318050256105</v>
      </c>
      <c r="I240" s="104">
        <f>IF(ISNUMBER(results!C$38),4*PI()*F240/((G240*0.001)^2*results!C$38),4*PI()*F240/((G240*0.001)^2*results!D$38))</f>
        <v>16.87424910201511</v>
      </c>
      <c r="J240" s="15">
        <f t="shared" si="43"/>
        <v>5.6999999999999877</v>
      </c>
      <c r="K240" s="5">
        <f t="shared" si="36"/>
        <v>302</v>
      </c>
      <c r="L240" s="1">
        <f t="shared" si="37"/>
        <v>5.6970934865054046</v>
      </c>
      <c r="M240" s="2">
        <f t="shared" si="38"/>
        <v>18.013677216545513</v>
      </c>
      <c r="N240" s="3" t="b">
        <f t="shared" si="47"/>
        <v>0</v>
      </c>
      <c r="O240" s="3" t="str">
        <f t="shared" si="44"/>
        <v/>
      </c>
      <c r="P240" s="4" t="str">
        <f t="shared" si="45"/>
        <v/>
      </c>
      <c r="Q240" s="4" t="str">
        <f t="shared" si="46"/>
        <v/>
      </c>
      <c r="R240" s="4" t="str">
        <f t="shared" si="39"/>
        <v/>
      </c>
      <c r="S240" s="4" t="str">
        <f t="shared" si="40"/>
        <v/>
      </c>
      <c r="T240" s="100" t="str">
        <f t="shared" si="41"/>
        <v/>
      </c>
      <c r="U240" s="17"/>
      <c r="V240" s="6"/>
    </row>
    <row r="241" spans="5:22" s="103" customFormat="1" x14ac:dyDescent="0.2">
      <c r="E241" s="11">
        <f>IF(ISNUMBER('raw data'!B343),'raw data'!B343,FALSE)</f>
        <v>237</v>
      </c>
      <c r="F241" s="13">
        <f>IF(ISNUMBER('raw data'!C343),'raw data'!C343,FALSE)</f>
        <v>14.625</v>
      </c>
      <c r="G241" s="12">
        <f>IF(ISNUMBER('raw data'!D343),'raw data'!D343,FALSE)</f>
        <v>359.79</v>
      </c>
      <c r="H241" s="14">
        <f t="shared" si="42"/>
        <v>5.4680601411351315</v>
      </c>
      <c r="I241" s="104">
        <f>IF(ISNUMBER(results!C$38),4*PI()*F241/((G241*0.001)^2*results!C$38),4*PI()*F241/((G241*0.001)^2*results!D$38))</f>
        <v>16.901617770027148</v>
      </c>
      <c r="J241" s="15">
        <f t="shared" si="43"/>
        <v>5.6999999999999877</v>
      </c>
      <c r="K241" s="5">
        <f t="shared" si="36"/>
        <v>302</v>
      </c>
      <c r="L241" s="1">
        <f t="shared" si="37"/>
        <v>5.6970934865054046</v>
      </c>
      <c r="M241" s="2">
        <f t="shared" si="38"/>
        <v>18.013677216545513</v>
      </c>
      <c r="N241" s="3" t="b">
        <f t="shared" si="47"/>
        <v>0</v>
      </c>
      <c r="O241" s="3" t="str">
        <f t="shared" si="44"/>
        <v/>
      </c>
      <c r="P241" s="4" t="str">
        <f t="shared" si="45"/>
        <v/>
      </c>
      <c r="Q241" s="4" t="str">
        <f t="shared" si="46"/>
        <v/>
      </c>
      <c r="R241" s="4" t="str">
        <f t="shared" si="39"/>
        <v/>
      </c>
      <c r="S241" s="4" t="str">
        <f t="shared" si="40"/>
        <v/>
      </c>
      <c r="T241" s="100" t="str">
        <f t="shared" si="41"/>
        <v/>
      </c>
      <c r="U241" s="17"/>
      <c r="V241" s="6"/>
    </row>
    <row r="242" spans="5:22" s="103" customFormat="1" x14ac:dyDescent="0.2">
      <c r="E242" s="11">
        <f>IF(ISNUMBER('raw data'!B344),'raw data'!B344,FALSE)</f>
        <v>238</v>
      </c>
      <c r="F242" s="13">
        <f>IF(ISNUMBER('raw data'!C344),'raw data'!C344,FALSE)</f>
        <v>14.644</v>
      </c>
      <c r="G242" s="12">
        <f>IF(ISNUMBER('raw data'!D344),'raw data'!D344,FALSE)</f>
        <v>359.82</v>
      </c>
      <c r="H242" s="14">
        <f t="shared" si="42"/>
        <v>5.472270673671475</v>
      </c>
      <c r="I242" s="104">
        <f>IF(ISNUMBER(results!C$38),4*PI()*F242/((G242*0.001)^2*results!C$38),4*PI()*F242/((G242*0.001)^2*results!D$38))</f>
        <v>16.920753538035477</v>
      </c>
      <c r="J242" s="15">
        <f t="shared" si="43"/>
        <v>5.6999999999999877</v>
      </c>
      <c r="K242" s="5">
        <f t="shared" si="36"/>
        <v>302</v>
      </c>
      <c r="L242" s="1">
        <f t="shared" si="37"/>
        <v>5.6970934865054046</v>
      </c>
      <c r="M242" s="2">
        <f t="shared" si="38"/>
        <v>18.013677216545513</v>
      </c>
      <c r="N242" s="3" t="b">
        <f t="shared" si="47"/>
        <v>0</v>
      </c>
      <c r="O242" s="3" t="str">
        <f t="shared" si="44"/>
        <v/>
      </c>
      <c r="P242" s="4" t="str">
        <f t="shared" si="45"/>
        <v/>
      </c>
      <c r="Q242" s="4" t="str">
        <f t="shared" si="46"/>
        <v/>
      </c>
      <c r="R242" s="4" t="str">
        <f t="shared" si="39"/>
        <v/>
      </c>
      <c r="S242" s="4" t="str">
        <f t="shared" si="40"/>
        <v/>
      </c>
      <c r="T242" s="100" t="str">
        <f t="shared" si="41"/>
        <v/>
      </c>
      <c r="U242" s="17"/>
      <c r="V242" s="6"/>
    </row>
    <row r="243" spans="5:22" s="103" customFormat="1" x14ac:dyDescent="0.2">
      <c r="E243" s="11">
        <f>IF(ISNUMBER('raw data'!B345),'raw data'!B345,FALSE)</f>
        <v>239</v>
      </c>
      <c r="F243" s="13">
        <f>IF(ISNUMBER('raw data'!C345),'raw data'!C345,FALSE)</f>
        <v>14.662000000000001</v>
      </c>
      <c r="G243" s="12">
        <f>IF(ISNUMBER('raw data'!D345),'raw data'!D345,FALSE)</f>
        <v>359.83</v>
      </c>
      <c r="H243" s="14">
        <f t="shared" si="42"/>
        <v>5.476463551931511</v>
      </c>
      <c r="I243" s="104">
        <f>IF(ISNUMBER(results!C$38),4*PI()*F243/((G243*0.001)^2*results!C$38),4*PI()*F243/((G243*0.001)^2*results!D$38))</f>
        <v>16.940610431632333</v>
      </c>
      <c r="J243" s="15">
        <f t="shared" si="43"/>
        <v>5.6999999999999877</v>
      </c>
      <c r="K243" s="5">
        <f t="shared" si="36"/>
        <v>302</v>
      </c>
      <c r="L243" s="1">
        <f t="shared" si="37"/>
        <v>5.6970934865054046</v>
      </c>
      <c r="M243" s="2">
        <f t="shared" si="38"/>
        <v>18.013677216545513</v>
      </c>
      <c r="N243" s="3" t="b">
        <f t="shared" si="47"/>
        <v>0</v>
      </c>
      <c r="O243" s="3" t="str">
        <f t="shared" si="44"/>
        <v/>
      </c>
      <c r="P243" s="4" t="str">
        <f t="shared" si="45"/>
        <v/>
      </c>
      <c r="Q243" s="4" t="str">
        <f t="shared" si="46"/>
        <v/>
      </c>
      <c r="R243" s="4" t="str">
        <f t="shared" si="39"/>
        <v/>
      </c>
      <c r="S243" s="4" t="str">
        <f t="shared" si="40"/>
        <v/>
      </c>
      <c r="T243" s="100" t="str">
        <f t="shared" si="41"/>
        <v/>
      </c>
      <c r="U243" s="17"/>
      <c r="V243" s="6"/>
    </row>
    <row r="244" spans="5:22" s="103" customFormat="1" x14ac:dyDescent="0.2">
      <c r="E244" s="11">
        <f>IF(ISNUMBER('raw data'!B346),'raw data'!B346,FALSE)</f>
        <v>240</v>
      </c>
      <c r="F244" s="13">
        <f>IF(ISNUMBER('raw data'!C346),'raw data'!C346,FALSE)</f>
        <v>14.679</v>
      </c>
      <c r="G244" s="12">
        <f>IF(ISNUMBER('raw data'!D346),'raw data'!D346,FALSE)</f>
        <v>359.8</v>
      </c>
      <c r="H244" s="14">
        <f t="shared" si="42"/>
        <v>5.4806389233419912</v>
      </c>
      <c r="I244" s="104">
        <f>IF(ISNUMBER(results!C$38),4*PI()*F244/((G244*0.001)^2*results!C$38),4*PI()*F244/((G244*0.001)^2*results!D$38))</f>
        <v>16.963080786800411</v>
      </c>
      <c r="J244" s="15">
        <f t="shared" si="43"/>
        <v>5.6999999999999877</v>
      </c>
      <c r="K244" s="5">
        <f t="shared" si="36"/>
        <v>302</v>
      </c>
      <c r="L244" s="1">
        <f t="shared" si="37"/>
        <v>5.6970934865054046</v>
      </c>
      <c r="M244" s="2">
        <f t="shared" si="38"/>
        <v>18.013677216545513</v>
      </c>
      <c r="N244" s="3" t="b">
        <f t="shared" si="47"/>
        <v>0</v>
      </c>
      <c r="O244" s="3" t="str">
        <f t="shared" si="44"/>
        <v/>
      </c>
      <c r="P244" s="4" t="str">
        <f t="shared" si="45"/>
        <v/>
      </c>
      <c r="Q244" s="4" t="str">
        <f t="shared" si="46"/>
        <v/>
      </c>
      <c r="R244" s="4" t="str">
        <f t="shared" si="39"/>
        <v/>
      </c>
      <c r="S244" s="4" t="str">
        <f t="shared" si="40"/>
        <v/>
      </c>
      <c r="T244" s="100" t="str">
        <f t="shared" si="41"/>
        <v/>
      </c>
      <c r="U244" s="17"/>
      <c r="V244" s="6"/>
    </row>
    <row r="245" spans="5:22" s="103" customFormat="1" x14ac:dyDescent="0.2">
      <c r="E245" s="11">
        <f>IF(ISNUMBER('raw data'!B347),'raw data'!B347,FALSE)</f>
        <v>241</v>
      </c>
      <c r="F245" s="13">
        <f>IF(ISNUMBER('raw data'!C347),'raw data'!C347,FALSE)</f>
        <v>14.695</v>
      </c>
      <c r="G245" s="12">
        <f>IF(ISNUMBER('raw data'!D347),'raw data'!D347,FALSE)</f>
        <v>359.8</v>
      </c>
      <c r="H245" s="14">
        <f t="shared" si="42"/>
        <v>5.4847969334906548</v>
      </c>
      <c r="I245" s="104">
        <f>IF(ISNUMBER(results!C$38),4*PI()*F245/((G245*0.001)^2*results!C$38),4*PI()*F245/((G245*0.001)^2*results!D$38))</f>
        <v>16.981570417741811</v>
      </c>
      <c r="J245" s="15">
        <f t="shared" si="43"/>
        <v>5.6999999999999877</v>
      </c>
      <c r="K245" s="5">
        <f t="shared" si="36"/>
        <v>302</v>
      </c>
      <c r="L245" s="1">
        <f t="shared" si="37"/>
        <v>5.6970934865054046</v>
      </c>
      <c r="M245" s="2">
        <f t="shared" si="38"/>
        <v>18.013677216545513</v>
      </c>
      <c r="N245" s="3" t="b">
        <f t="shared" si="47"/>
        <v>0</v>
      </c>
      <c r="O245" s="3" t="str">
        <f t="shared" si="44"/>
        <v/>
      </c>
      <c r="P245" s="4" t="str">
        <f t="shared" si="45"/>
        <v/>
      </c>
      <c r="Q245" s="4" t="str">
        <f t="shared" si="46"/>
        <v/>
      </c>
      <c r="R245" s="4" t="str">
        <f t="shared" si="39"/>
        <v/>
      </c>
      <c r="S245" s="4" t="str">
        <f t="shared" si="40"/>
        <v/>
      </c>
      <c r="T245" s="100" t="str">
        <f t="shared" si="41"/>
        <v/>
      </c>
      <c r="U245" s="17"/>
      <c r="V245" s="6"/>
    </row>
    <row r="246" spans="5:22" s="103" customFormat="1" x14ac:dyDescent="0.2">
      <c r="E246" s="11">
        <f>IF(ISNUMBER('raw data'!B348),'raw data'!B348,FALSE)</f>
        <v>242</v>
      </c>
      <c r="F246" s="13">
        <f>IF(ISNUMBER('raw data'!C348),'raw data'!C348,FALSE)</f>
        <v>14.712999999999999</v>
      </c>
      <c r="G246" s="12">
        <f>IF(ISNUMBER('raw data'!D348),'raw data'!D348,FALSE)</f>
        <v>359.81</v>
      </c>
      <c r="H246" s="14">
        <f t="shared" si="42"/>
        <v>5.4889377261566867</v>
      </c>
      <c r="I246" s="104">
        <f>IF(ISNUMBER(results!C$38),4*PI()*F246/((G246*0.001)^2*results!C$38),4*PI()*F246/((G246*0.001)^2*results!D$38))</f>
        <v>17.001426190713588</v>
      </c>
      <c r="J246" s="15">
        <f t="shared" si="43"/>
        <v>5.6999999999999877</v>
      </c>
      <c r="K246" s="5">
        <f t="shared" si="36"/>
        <v>302</v>
      </c>
      <c r="L246" s="1">
        <f t="shared" si="37"/>
        <v>5.6970934865054046</v>
      </c>
      <c r="M246" s="2">
        <f t="shared" si="38"/>
        <v>18.013677216545513</v>
      </c>
      <c r="N246" s="3" t="b">
        <f t="shared" si="47"/>
        <v>0</v>
      </c>
      <c r="O246" s="3" t="str">
        <f t="shared" si="44"/>
        <v/>
      </c>
      <c r="P246" s="4" t="str">
        <f t="shared" si="45"/>
        <v/>
      </c>
      <c r="Q246" s="4" t="str">
        <f t="shared" si="46"/>
        <v/>
      </c>
      <c r="R246" s="4" t="str">
        <f t="shared" si="39"/>
        <v/>
      </c>
      <c r="S246" s="4" t="str">
        <f t="shared" si="40"/>
        <v/>
      </c>
      <c r="T246" s="100" t="str">
        <f t="shared" si="41"/>
        <v/>
      </c>
      <c r="U246" s="17"/>
      <c r="V246" s="6"/>
    </row>
    <row r="247" spans="5:22" s="103" customFormat="1" x14ac:dyDescent="0.2">
      <c r="E247" s="11">
        <f>IF(ISNUMBER('raw data'!B349),'raw data'!B349,FALSE)</f>
        <v>243</v>
      </c>
      <c r="F247" s="13">
        <f>IF(ISNUMBER('raw data'!C349),'raw data'!C349,FALSE)</f>
        <v>14.73</v>
      </c>
      <c r="G247" s="12">
        <f>IF(ISNUMBER('raw data'!D349),'raw data'!D349,FALSE)</f>
        <v>359.8</v>
      </c>
      <c r="H247" s="14">
        <f t="shared" si="42"/>
        <v>5.4930614433405482</v>
      </c>
      <c r="I247" s="104">
        <f>IF(ISNUMBER(results!C$38),4*PI()*F247/((G247*0.001)^2*results!C$38),4*PI()*F247/((G247*0.001)^2*results!D$38))</f>
        <v>17.022016485426125</v>
      </c>
      <c r="J247" s="15">
        <f t="shared" si="43"/>
        <v>5.6999999999999877</v>
      </c>
      <c r="K247" s="5">
        <f t="shared" si="36"/>
        <v>302</v>
      </c>
      <c r="L247" s="1">
        <f t="shared" si="37"/>
        <v>5.6970934865054046</v>
      </c>
      <c r="M247" s="2">
        <f t="shared" si="38"/>
        <v>18.013677216545513</v>
      </c>
      <c r="N247" s="3" t="b">
        <f t="shared" si="47"/>
        <v>0</v>
      </c>
      <c r="O247" s="3" t="str">
        <f t="shared" si="44"/>
        <v/>
      </c>
      <c r="P247" s="4" t="str">
        <f t="shared" si="45"/>
        <v/>
      </c>
      <c r="Q247" s="4" t="str">
        <f t="shared" si="46"/>
        <v/>
      </c>
      <c r="R247" s="4" t="str">
        <f t="shared" si="39"/>
        <v/>
      </c>
      <c r="S247" s="4" t="str">
        <f t="shared" si="40"/>
        <v/>
      </c>
      <c r="T247" s="100" t="str">
        <f t="shared" si="41"/>
        <v/>
      </c>
      <c r="U247" s="17"/>
      <c r="V247" s="6"/>
    </row>
    <row r="248" spans="5:22" s="103" customFormat="1" x14ac:dyDescent="0.2">
      <c r="E248" s="11">
        <f>IF(ISNUMBER('raw data'!B350),'raw data'!B350,FALSE)</f>
        <v>244</v>
      </c>
      <c r="F248" s="13">
        <f>IF(ISNUMBER('raw data'!C350),'raw data'!C350,FALSE)</f>
        <v>14.747999999999999</v>
      </c>
      <c r="G248" s="12">
        <f>IF(ISNUMBER('raw data'!D350),'raw data'!D350,FALSE)</f>
        <v>359.79</v>
      </c>
      <c r="H248" s="14">
        <f t="shared" si="42"/>
        <v>5.4971682252932021</v>
      </c>
      <c r="I248" s="104">
        <f>IF(ISNUMBER(results!C$38),4*PI()*F248/((G248*0.001)^2*results!C$38),4*PI()*F248/((G248*0.001)^2*results!D$38))</f>
        <v>17.043764709221218</v>
      </c>
      <c r="J248" s="15">
        <f t="shared" si="43"/>
        <v>5.6999999999999877</v>
      </c>
      <c r="K248" s="5">
        <f t="shared" si="36"/>
        <v>302</v>
      </c>
      <c r="L248" s="1">
        <f t="shared" si="37"/>
        <v>5.6970934865054046</v>
      </c>
      <c r="M248" s="2">
        <f t="shared" si="38"/>
        <v>18.013677216545513</v>
      </c>
      <c r="N248" s="3" t="b">
        <f t="shared" si="47"/>
        <v>0</v>
      </c>
      <c r="O248" s="3" t="str">
        <f t="shared" si="44"/>
        <v/>
      </c>
      <c r="P248" s="4" t="str">
        <f t="shared" si="45"/>
        <v/>
      </c>
      <c r="Q248" s="4" t="str">
        <f t="shared" si="46"/>
        <v/>
      </c>
      <c r="R248" s="4" t="str">
        <f t="shared" si="39"/>
        <v/>
      </c>
      <c r="S248" s="4" t="str">
        <f t="shared" si="40"/>
        <v/>
      </c>
      <c r="T248" s="100" t="str">
        <f t="shared" si="41"/>
        <v/>
      </c>
      <c r="U248" s="17"/>
      <c r="V248" s="6"/>
    </row>
    <row r="249" spans="5:22" s="103" customFormat="1" x14ac:dyDescent="0.2">
      <c r="E249" s="11">
        <f>IF(ISNUMBER('raw data'!B351),'raw data'!B351,FALSE)</f>
        <v>245</v>
      </c>
      <c r="F249" s="13">
        <f>IF(ISNUMBER('raw data'!C351),'raw data'!C351,FALSE)</f>
        <v>14.768000000000001</v>
      </c>
      <c r="G249" s="12">
        <f>IF(ISNUMBER('raw data'!D351),'raw data'!D351,FALSE)</f>
        <v>359.83</v>
      </c>
      <c r="H249" s="14">
        <f t="shared" si="42"/>
        <v>5.5012582105447274</v>
      </c>
      <c r="I249" s="104">
        <f>IF(ISNUMBER(results!C$38),4*PI()*F249/((G249*0.001)^2*results!C$38),4*PI()*F249/((G249*0.001)^2*results!D$38))</f>
        <v>17.063083812191124</v>
      </c>
      <c r="J249" s="15">
        <f t="shared" si="43"/>
        <v>5.6999999999999877</v>
      </c>
      <c r="K249" s="5">
        <f t="shared" si="36"/>
        <v>302</v>
      </c>
      <c r="L249" s="1">
        <f t="shared" si="37"/>
        <v>5.6970934865054046</v>
      </c>
      <c r="M249" s="2">
        <f t="shared" si="38"/>
        <v>18.013677216545513</v>
      </c>
      <c r="N249" s="3" t="b">
        <f t="shared" si="47"/>
        <v>0</v>
      </c>
      <c r="O249" s="3" t="str">
        <f t="shared" si="44"/>
        <v/>
      </c>
      <c r="P249" s="4" t="str">
        <f t="shared" si="45"/>
        <v/>
      </c>
      <c r="Q249" s="4" t="str">
        <f t="shared" si="46"/>
        <v/>
      </c>
      <c r="R249" s="4" t="str">
        <f t="shared" si="39"/>
        <v/>
      </c>
      <c r="S249" s="4" t="str">
        <f t="shared" si="40"/>
        <v/>
      </c>
      <c r="T249" s="100" t="str">
        <f t="shared" si="41"/>
        <v/>
      </c>
      <c r="U249" s="17"/>
      <c r="V249" s="6"/>
    </row>
    <row r="250" spans="5:22" s="103" customFormat="1" x14ac:dyDescent="0.2">
      <c r="E250" s="11">
        <f>IF(ISNUMBER('raw data'!B352),'raw data'!B352,FALSE)</f>
        <v>246</v>
      </c>
      <c r="F250" s="13">
        <f>IF(ISNUMBER('raw data'!C352),'raw data'!C352,FALSE)</f>
        <v>14.785</v>
      </c>
      <c r="G250" s="12">
        <f>IF(ISNUMBER('raw data'!D352),'raw data'!D352,FALSE)</f>
        <v>359.81</v>
      </c>
      <c r="H250" s="14">
        <f t="shared" si="42"/>
        <v>5.5053315359323625</v>
      </c>
      <c r="I250" s="104">
        <f>IF(ISNUMBER(results!C$38),4*PI()*F250/((G250*0.001)^2*results!C$38),4*PI()*F250/((G250*0.001)^2*results!D$38))</f>
        <v>17.084624905165526</v>
      </c>
      <c r="J250" s="15">
        <f t="shared" si="43"/>
        <v>5.6999999999999877</v>
      </c>
      <c r="K250" s="5">
        <f t="shared" si="36"/>
        <v>302</v>
      </c>
      <c r="L250" s="1">
        <f t="shared" si="37"/>
        <v>5.6970934865054046</v>
      </c>
      <c r="M250" s="2">
        <f t="shared" si="38"/>
        <v>18.013677216545513</v>
      </c>
      <c r="N250" s="3" t="b">
        <f t="shared" si="47"/>
        <v>0</v>
      </c>
      <c r="O250" s="3" t="str">
        <f t="shared" si="44"/>
        <v/>
      </c>
      <c r="P250" s="4" t="str">
        <f t="shared" si="45"/>
        <v/>
      </c>
      <c r="Q250" s="4" t="str">
        <f t="shared" si="46"/>
        <v/>
      </c>
      <c r="R250" s="4" t="str">
        <f t="shared" si="39"/>
        <v/>
      </c>
      <c r="S250" s="4" t="str">
        <f t="shared" si="40"/>
        <v/>
      </c>
      <c r="T250" s="100" t="str">
        <f t="shared" si="41"/>
        <v/>
      </c>
      <c r="U250" s="17"/>
      <c r="V250" s="6"/>
    </row>
    <row r="251" spans="5:22" s="103" customFormat="1" x14ac:dyDescent="0.2">
      <c r="E251" s="11">
        <f>IF(ISNUMBER('raw data'!B353),'raw data'!B353,FALSE)</f>
        <v>247</v>
      </c>
      <c r="F251" s="13">
        <f>IF(ISNUMBER('raw data'!C353),'raw data'!C353,FALSE)</f>
        <v>14.798999999999999</v>
      </c>
      <c r="G251" s="12">
        <f>IF(ISNUMBER('raw data'!D353),'raw data'!D353,FALSE)</f>
        <v>359.83</v>
      </c>
      <c r="H251" s="14">
        <f t="shared" si="42"/>
        <v>5.5093883366279774</v>
      </c>
      <c r="I251" s="104">
        <f>IF(ISNUMBER(results!C$38),4*PI()*F251/((G251*0.001)^2*results!C$38),4*PI()*F251/((G251*0.001)^2*results!D$38))</f>
        <v>17.09890149895832</v>
      </c>
      <c r="J251" s="15">
        <f t="shared" si="43"/>
        <v>5.6999999999999877</v>
      </c>
      <c r="K251" s="5">
        <f t="shared" si="36"/>
        <v>302</v>
      </c>
      <c r="L251" s="1">
        <f t="shared" si="37"/>
        <v>5.6970934865054046</v>
      </c>
      <c r="M251" s="2">
        <f t="shared" si="38"/>
        <v>18.013677216545513</v>
      </c>
      <c r="N251" s="3" t="b">
        <f t="shared" si="47"/>
        <v>0</v>
      </c>
      <c r="O251" s="3" t="str">
        <f t="shared" si="44"/>
        <v/>
      </c>
      <c r="P251" s="4" t="str">
        <f t="shared" si="45"/>
        <v/>
      </c>
      <c r="Q251" s="4" t="str">
        <f t="shared" si="46"/>
        <v/>
      </c>
      <c r="R251" s="4" t="str">
        <f t="shared" si="39"/>
        <v/>
      </c>
      <c r="S251" s="4" t="str">
        <f t="shared" si="40"/>
        <v/>
      </c>
      <c r="T251" s="100" t="str">
        <f t="shared" si="41"/>
        <v/>
      </c>
      <c r="U251" s="17"/>
      <c r="V251" s="6"/>
    </row>
    <row r="252" spans="5:22" s="103" customFormat="1" x14ac:dyDescent="0.2">
      <c r="E252" s="11">
        <f>IF(ISNUMBER('raw data'!B354),'raw data'!B354,FALSE)</f>
        <v>248</v>
      </c>
      <c r="F252" s="13">
        <f>IF(ISNUMBER('raw data'!C354),'raw data'!C354,FALSE)</f>
        <v>14.817</v>
      </c>
      <c r="G252" s="12">
        <f>IF(ISNUMBER('raw data'!D354),'raw data'!D354,FALSE)</f>
        <v>359.82</v>
      </c>
      <c r="H252" s="14">
        <f t="shared" si="42"/>
        <v>5.5134287461649825</v>
      </c>
      <c r="I252" s="104">
        <f>IF(ISNUMBER(results!C$38),4*PI()*F252/((G252*0.001)^2*results!C$38),4*PI()*F252/((G252*0.001)^2*results!D$38))</f>
        <v>17.120650448857663</v>
      </c>
      <c r="J252" s="15">
        <f t="shared" si="43"/>
        <v>5.6999999999999877</v>
      </c>
      <c r="K252" s="5">
        <f t="shared" si="36"/>
        <v>302</v>
      </c>
      <c r="L252" s="1">
        <f t="shared" si="37"/>
        <v>5.6970934865054046</v>
      </c>
      <c r="M252" s="2">
        <f t="shared" si="38"/>
        <v>18.013677216545513</v>
      </c>
      <c r="N252" s="3" t="b">
        <f t="shared" si="47"/>
        <v>0</v>
      </c>
      <c r="O252" s="3" t="str">
        <f t="shared" si="44"/>
        <v/>
      </c>
      <c r="P252" s="4" t="str">
        <f t="shared" si="45"/>
        <v/>
      </c>
      <c r="Q252" s="4" t="str">
        <f t="shared" si="46"/>
        <v/>
      </c>
      <c r="R252" s="4" t="str">
        <f t="shared" si="39"/>
        <v/>
      </c>
      <c r="S252" s="4" t="str">
        <f t="shared" si="40"/>
        <v/>
      </c>
      <c r="T252" s="100" t="str">
        <f t="shared" si="41"/>
        <v/>
      </c>
      <c r="U252" s="17"/>
      <c r="V252" s="6"/>
    </row>
    <row r="253" spans="5:22" s="103" customFormat="1" x14ac:dyDescent="0.2">
      <c r="E253" s="11">
        <f>IF(ISNUMBER('raw data'!B355),'raw data'!B355,FALSE)</f>
        <v>249</v>
      </c>
      <c r="F253" s="13">
        <f>IF(ISNUMBER('raw data'!C355),'raw data'!C355,FALSE)</f>
        <v>14.834</v>
      </c>
      <c r="G253" s="12">
        <f>IF(ISNUMBER('raw data'!D355),'raw data'!D355,FALSE)</f>
        <v>359.83</v>
      </c>
      <c r="H253" s="14">
        <f t="shared" si="42"/>
        <v>5.5174528964647074</v>
      </c>
      <c r="I253" s="104">
        <f>IF(ISNUMBER(results!C$38),4*PI()*F253/((G253*0.001)^2*results!C$38),4*PI()*F253/((G253*0.001)^2*results!D$38))</f>
        <v>17.139340822727732</v>
      </c>
      <c r="J253" s="15">
        <f t="shared" si="43"/>
        <v>5.6999999999999877</v>
      </c>
      <c r="K253" s="5">
        <f t="shared" si="36"/>
        <v>302</v>
      </c>
      <c r="L253" s="1">
        <f t="shared" si="37"/>
        <v>5.6970934865054046</v>
      </c>
      <c r="M253" s="2">
        <f t="shared" si="38"/>
        <v>18.013677216545513</v>
      </c>
      <c r="N253" s="3" t="b">
        <f t="shared" si="47"/>
        <v>0</v>
      </c>
      <c r="O253" s="3" t="str">
        <f t="shared" si="44"/>
        <v/>
      </c>
      <c r="P253" s="4" t="str">
        <f t="shared" si="45"/>
        <v/>
      </c>
      <c r="Q253" s="4" t="str">
        <f t="shared" si="46"/>
        <v/>
      </c>
      <c r="R253" s="4" t="str">
        <f t="shared" si="39"/>
        <v/>
      </c>
      <c r="S253" s="4" t="str">
        <f t="shared" si="40"/>
        <v/>
      </c>
      <c r="T253" s="100" t="str">
        <f t="shared" si="41"/>
        <v/>
      </c>
      <c r="U253" s="17"/>
      <c r="V253" s="6"/>
    </row>
    <row r="254" spans="5:22" s="103" customFormat="1" x14ac:dyDescent="0.2">
      <c r="E254" s="11">
        <f>IF(ISNUMBER('raw data'!B356),'raw data'!B356,FALSE)</f>
        <v>250</v>
      </c>
      <c r="F254" s="13">
        <f>IF(ISNUMBER('raw data'!C356),'raw data'!C356,FALSE)</f>
        <v>14.851000000000001</v>
      </c>
      <c r="G254" s="12">
        <f>IF(ISNUMBER('raw data'!D356),'raw data'!D356,FALSE)</f>
        <v>359.83</v>
      </c>
      <c r="H254" s="14">
        <f t="shared" si="42"/>
        <v>5.521460917862246</v>
      </c>
      <c r="I254" s="104">
        <f>IF(ISNUMBER(results!C$38),4*PI()*F254/((G254*0.001)^2*results!C$38),4*PI()*F254/((G254*0.001)^2*results!D$38))</f>
        <v>17.158982779987163</v>
      </c>
      <c r="J254" s="15">
        <f t="shared" si="43"/>
        <v>5.6999999999999877</v>
      </c>
      <c r="K254" s="5">
        <f t="shared" si="36"/>
        <v>302</v>
      </c>
      <c r="L254" s="1">
        <f t="shared" si="37"/>
        <v>5.6970934865054046</v>
      </c>
      <c r="M254" s="2">
        <f t="shared" si="38"/>
        <v>18.013677216545513</v>
      </c>
      <c r="N254" s="3" t="b">
        <f t="shared" si="47"/>
        <v>0</v>
      </c>
      <c r="O254" s="3" t="str">
        <f t="shared" si="44"/>
        <v/>
      </c>
      <c r="P254" s="4" t="str">
        <f t="shared" si="45"/>
        <v/>
      </c>
      <c r="Q254" s="4" t="str">
        <f t="shared" si="46"/>
        <v/>
      </c>
      <c r="R254" s="4" t="str">
        <f t="shared" si="39"/>
        <v/>
      </c>
      <c r="S254" s="4" t="str">
        <f t="shared" si="40"/>
        <v/>
      </c>
      <c r="T254" s="100" t="str">
        <f t="shared" si="41"/>
        <v/>
      </c>
      <c r="U254" s="17"/>
      <c r="V254" s="6"/>
    </row>
    <row r="255" spans="5:22" s="103" customFormat="1" x14ac:dyDescent="0.2">
      <c r="E255" s="11">
        <f>IF(ISNUMBER('raw data'!B357),'raw data'!B357,FALSE)</f>
        <v>251</v>
      </c>
      <c r="F255" s="13">
        <f>IF(ISNUMBER('raw data'!C357),'raw data'!C357,FALSE)</f>
        <v>14.869</v>
      </c>
      <c r="G255" s="12">
        <f>IF(ISNUMBER('raw data'!D357),'raw data'!D357,FALSE)</f>
        <v>359.82</v>
      </c>
      <c r="H255" s="14">
        <f t="shared" si="42"/>
        <v>5.5254529391317835</v>
      </c>
      <c r="I255" s="104">
        <f>IF(ISNUMBER(results!C$38),4*PI()*F255/((G255*0.001)^2*results!C$38),4*PI()*F255/((G255*0.001)^2*results!D$38))</f>
        <v>17.180735069451618</v>
      </c>
      <c r="J255" s="15">
        <f t="shared" si="43"/>
        <v>5.6999999999999877</v>
      </c>
      <c r="K255" s="5">
        <f t="shared" si="36"/>
        <v>302</v>
      </c>
      <c r="L255" s="1">
        <f t="shared" si="37"/>
        <v>5.6970934865054046</v>
      </c>
      <c r="M255" s="2">
        <f t="shared" si="38"/>
        <v>18.013677216545513</v>
      </c>
      <c r="N255" s="3" t="b">
        <f t="shared" si="47"/>
        <v>0</v>
      </c>
      <c r="O255" s="3" t="str">
        <f t="shared" si="44"/>
        <v/>
      </c>
      <c r="P255" s="4" t="str">
        <f t="shared" si="45"/>
        <v/>
      </c>
      <c r="Q255" s="4" t="str">
        <f t="shared" si="46"/>
        <v/>
      </c>
      <c r="R255" s="4" t="str">
        <f t="shared" si="39"/>
        <v/>
      </c>
      <c r="S255" s="4" t="str">
        <f t="shared" si="40"/>
        <v/>
      </c>
      <c r="T255" s="100" t="str">
        <f t="shared" si="41"/>
        <v/>
      </c>
      <c r="U255" s="17"/>
      <c r="V255" s="6"/>
    </row>
    <row r="256" spans="5:22" s="103" customFormat="1" x14ac:dyDescent="0.2">
      <c r="E256" s="11">
        <f>IF(ISNUMBER('raw data'!B358),'raw data'!B358,FALSE)</f>
        <v>252</v>
      </c>
      <c r="F256" s="13">
        <f>IF(ISNUMBER('raw data'!C358),'raw data'!C358,FALSE)</f>
        <v>14.885999999999999</v>
      </c>
      <c r="G256" s="12">
        <f>IF(ISNUMBER('raw data'!D358),'raw data'!D358,FALSE)</f>
        <v>359.82</v>
      </c>
      <c r="H256" s="14">
        <f t="shared" si="42"/>
        <v>5.5294290875114234</v>
      </c>
      <c r="I256" s="104">
        <f>IF(ISNUMBER(results!C$38),4*PI()*F256/((G256*0.001)^2*results!C$38),4*PI()*F256/((G256*0.001)^2*results!D$38))</f>
        <v>17.200378118491948</v>
      </c>
      <c r="J256" s="15">
        <f t="shared" si="43"/>
        <v>5.6999999999999877</v>
      </c>
      <c r="K256" s="5">
        <f t="shared" si="36"/>
        <v>302</v>
      </c>
      <c r="L256" s="1">
        <f t="shared" si="37"/>
        <v>5.6970934865054046</v>
      </c>
      <c r="M256" s="2">
        <f t="shared" si="38"/>
        <v>18.013677216545513</v>
      </c>
      <c r="N256" s="3" t="b">
        <f t="shared" si="47"/>
        <v>0</v>
      </c>
      <c r="O256" s="3" t="str">
        <f t="shared" si="44"/>
        <v/>
      </c>
      <c r="P256" s="4" t="str">
        <f t="shared" si="45"/>
        <v/>
      </c>
      <c r="Q256" s="4" t="str">
        <f t="shared" si="46"/>
        <v/>
      </c>
      <c r="R256" s="4" t="str">
        <f t="shared" si="39"/>
        <v/>
      </c>
      <c r="S256" s="4" t="str">
        <f t="shared" si="40"/>
        <v/>
      </c>
      <c r="T256" s="100" t="str">
        <f t="shared" si="41"/>
        <v/>
      </c>
      <c r="U256" s="17"/>
      <c r="V256" s="6"/>
    </row>
    <row r="257" spans="5:22" s="103" customFormat="1" x14ac:dyDescent="0.2">
      <c r="E257" s="11">
        <f>IF(ISNUMBER('raw data'!B359),'raw data'!B359,FALSE)</f>
        <v>253</v>
      </c>
      <c r="F257" s="13">
        <f>IF(ISNUMBER('raw data'!C359),'raw data'!C359,FALSE)</f>
        <v>14.898999999999999</v>
      </c>
      <c r="G257" s="12">
        <f>IF(ISNUMBER('raw data'!D359),'raw data'!D359,FALSE)</f>
        <v>359.79</v>
      </c>
      <c r="H257" s="14">
        <f t="shared" si="42"/>
        <v>5.5333894887275203</v>
      </c>
      <c r="I257" s="104">
        <f>IF(ISNUMBER(results!C$38),4*PI()*F257/((G257*0.001)^2*results!C$38),4*PI()*F257/((G257*0.001)^2*results!D$38))</f>
        <v>17.218270301239965</v>
      </c>
      <c r="J257" s="15">
        <f t="shared" si="43"/>
        <v>5.6999999999999877</v>
      </c>
      <c r="K257" s="5">
        <f t="shared" si="36"/>
        <v>302</v>
      </c>
      <c r="L257" s="1">
        <f t="shared" si="37"/>
        <v>5.6970934865054046</v>
      </c>
      <c r="M257" s="2">
        <f t="shared" si="38"/>
        <v>18.013677216545513</v>
      </c>
      <c r="N257" s="3" t="b">
        <f t="shared" si="47"/>
        <v>0</v>
      </c>
      <c r="O257" s="3" t="str">
        <f t="shared" si="44"/>
        <v/>
      </c>
      <c r="P257" s="4" t="str">
        <f t="shared" si="45"/>
        <v/>
      </c>
      <c r="Q257" s="4" t="str">
        <f t="shared" si="46"/>
        <v/>
      </c>
      <c r="R257" s="4" t="str">
        <f t="shared" si="39"/>
        <v/>
      </c>
      <c r="S257" s="4" t="str">
        <f t="shared" si="40"/>
        <v/>
      </c>
      <c r="T257" s="100" t="str">
        <f t="shared" si="41"/>
        <v/>
      </c>
      <c r="U257" s="17"/>
      <c r="V257" s="6"/>
    </row>
    <row r="258" spans="5:22" s="103" customFormat="1" x14ac:dyDescent="0.2">
      <c r="E258" s="11">
        <f>IF(ISNUMBER('raw data'!B360),'raw data'!B360,FALSE)</f>
        <v>254</v>
      </c>
      <c r="F258" s="13">
        <f>IF(ISNUMBER('raw data'!C360),'raw data'!C360,FALSE)</f>
        <v>14.917</v>
      </c>
      <c r="G258" s="12">
        <f>IF(ISNUMBER('raw data'!D360),'raw data'!D360,FALSE)</f>
        <v>359.82</v>
      </c>
      <c r="H258" s="14">
        <f t="shared" si="42"/>
        <v>5.5373342670185366</v>
      </c>
      <c r="I258" s="104">
        <f>IF(ISNUMBER(results!C$38),4*PI()*F258/((G258*0.001)^2*results!C$38),4*PI()*F258/((G258*0.001)^2*results!D$38))</f>
        <v>17.236197796153728</v>
      </c>
      <c r="J258" s="15">
        <f t="shared" si="43"/>
        <v>5.6999999999999877</v>
      </c>
      <c r="K258" s="5">
        <f t="shared" si="36"/>
        <v>302</v>
      </c>
      <c r="L258" s="1">
        <f t="shared" si="37"/>
        <v>5.6970934865054046</v>
      </c>
      <c r="M258" s="2">
        <f t="shared" si="38"/>
        <v>18.013677216545513</v>
      </c>
      <c r="N258" s="3" t="b">
        <f t="shared" si="47"/>
        <v>0</v>
      </c>
      <c r="O258" s="3" t="str">
        <f t="shared" si="44"/>
        <v/>
      </c>
      <c r="P258" s="4" t="str">
        <f t="shared" si="45"/>
        <v/>
      </c>
      <c r="Q258" s="4" t="str">
        <f t="shared" si="46"/>
        <v/>
      </c>
      <c r="R258" s="4" t="str">
        <f t="shared" si="39"/>
        <v/>
      </c>
      <c r="S258" s="4" t="str">
        <f t="shared" si="40"/>
        <v/>
      </c>
      <c r="T258" s="100" t="str">
        <f t="shared" si="41"/>
        <v/>
      </c>
      <c r="U258" s="17"/>
      <c r="V258" s="6"/>
    </row>
    <row r="259" spans="5:22" s="103" customFormat="1" x14ac:dyDescent="0.2">
      <c r="E259" s="11">
        <f>IF(ISNUMBER('raw data'!B361),'raw data'!B361,FALSE)</f>
        <v>255</v>
      </c>
      <c r="F259" s="13">
        <f>IF(ISNUMBER('raw data'!C361),'raw data'!C361,FALSE)</f>
        <v>14.933</v>
      </c>
      <c r="G259" s="12">
        <f>IF(ISNUMBER('raw data'!D361),'raw data'!D361,FALSE)</f>
        <v>359.78</v>
      </c>
      <c r="H259" s="14">
        <f t="shared" si="42"/>
        <v>5.5412635451584258</v>
      </c>
      <c r="I259" s="104">
        <f>IF(ISNUMBER(results!C$38),4*PI()*F259/((G259*0.001)^2*results!C$38),4*PI()*F259/((G259*0.001)^2*results!D$38))</f>
        <v>17.258522304191274</v>
      </c>
      <c r="J259" s="15">
        <f t="shared" si="43"/>
        <v>5.6999999999999877</v>
      </c>
      <c r="K259" s="5">
        <f t="shared" si="36"/>
        <v>302</v>
      </c>
      <c r="L259" s="1">
        <f t="shared" si="37"/>
        <v>5.6970934865054046</v>
      </c>
      <c r="M259" s="2">
        <f t="shared" si="38"/>
        <v>18.013677216545513</v>
      </c>
      <c r="N259" s="3" t="b">
        <f t="shared" si="47"/>
        <v>0</v>
      </c>
      <c r="O259" s="3" t="str">
        <f t="shared" si="44"/>
        <v/>
      </c>
      <c r="P259" s="4" t="str">
        <f t="shared" si="45"/>
        <v/>
      </c>
      <c r="Q259" s="4" t="str">
        <f t="shared" si="46"/>
        <v/>
      </c>
      <c r="R259" s="4" t="str">
        <f t="shared" si="39"/>
        <v/>
      </c>
      <c r="S259" s="4" t="str">
        <f t="shared" si="40"/>
        <v/>
      </c>
      <c r="T259" s="100" t="str">
        <f t="shared" si="41"/>
        <v/>
      </c>
      <c r="U259" s="17"/>
      <c r="V259" s="6"/>
    </row>
    <row r="260" spans="5:22" s="103" customFormat="1" x14ac:dyDescent="0.2">
      <c r="E260" s="11">
        <f>IF(ISNUMBER('raw data'!B362),'raw data'!B362,FALSE)</f>
        <v>256</v>
      </c>
      <c r="F260" s="13">
        <f>IF(ISNUMBER('raw data'!C362),'raw data'!C362,FALSE)</f>
        <v>14.951000000000001</v>
      </c>
      <c r="G260" s="12">
        <f>IF(ISNUMBER('raw data'!D362),'raw data'!D362,FALSE)</f>
        <v>359.78</v>
      </c>
      <c r="H260" s="14">
        <f t="shared" si="42"/>
        <v>5.5451774444795623</v>
      </c>
      <c r="I260" s="104">
        <f>IF(ISNUMBER(results!C$38),4*PI()*F260/((G260*0.001)^2*results!C$38),4*PI()*F260/((G260*0.001)^2*results!D$38))</f>
        <v>17.279325451681764</v>
      </c>
      <c r="J260" s="15">
        <f t="shared" si="43"/>
        <v>5.6999999999999877</v>
      </c>
      <c r="K260" s="5">
        <f t="shared" ref="K260:K323" si="48">IF(NOT(J260=FALSE),MATCH(J260,H:H),"")</f>
        <v>302</v>
      </c>
      <c r="L260" s="1">
        <f t="shared" ref="L260:L323" si="49">IF(NOT(J260=FALSE),INDEX(H:H,K260),"")</f>
        <v>5.6970934865054046</v>
      </c>
      <c r="M260" s="2">
        <f t="shared" ref="M260:M323" si="50">IF(NOT(J260=FALSE),INDEX(I:I,K260),"")</f>
        <v>18.013677216545513</v>
      </c>
      <c r="N260" s="3" t="b">
        <f t="shared" si="47"/>
        <v>0</v>
      </c>
      <c r="O260" s="3" t="str">
        <f t="shared" si="44"/>
        <v/>
      </c>
      <c r="P260" s="4" t="str">
        <f t="shared" si="45"/>
        <v/>
      </c>
      <c r="Q260" s="4" t="str">
        <f t="shared" si="46"/>
        <v/>
      </c>
      <c r="R260" s="4" t="str">
        <f t="shared" ref="R260:R323" si="51">IF(NOT(Q260=""),Q260-(P260*V$29),"")</f>
        <v/>
      </c>
      <c r="S260" s="4" t="str">
        <f t="shared" ref="S260:S323" si="52">IF(NOT(Q260=""),(Q260-V$30)/P260,"")</f>
        <v/>
      </c>
      <c r="T260" s="100" t="str">
        <f t="shared" ref="T260:T323" si="53">IF(NOT(Q260=""),((V$29-(Q260-V$30)/P260))^2,"")</f>
        <v/>
      </c>
      <c r="U260" s="17"/>
      <c r="V260" s="6"/>
    </row>
    <row r="261" spans="5:22" s="103" customFormat="1" x14ac:dyDescent="0.2">
      <c r="E261" s="11">
        <f>IF(ISNUMBER('raw data'!B363),'raw data'!B363,FALSE)</f>
        <v>257</v>
      </c>
      <c r="F261" s="13">
        <f>IF(ISNUMBER('raw data'!C363),'raw data'!C363,FALSE)</f>
        <v>14.967000000000001</v>
      </c>
      <c r="G261" s="12">
        <f>IF(ISNUMBER('raw data'!D363),'raw data'!D363,FALSE)</f>
        <v>359.83</v>
      </c>
      <c r="H261" s="14">
        <f t="shared" ref="H261:H324" si="54">LN(E261)</f>
        <v>5.5490760848952201</v>
      </c>
      <c r="I261" s="104">
        <f>IF(ISNUMBER(results!C$38),4*PI()*F261/((G261*0.001)^2*results!C$38),4*PI()*F261/((G261*0.001)^2*results!D$38))</f>
        <v>17.293010253051502</v>
      </c>
      <c r="J261" s="15">
        <f t="shared" ref="J261:J324" si="55">IF(J260="","",IF(J260+V$5&lt;=LN(X$9),J260+V$5,J260))</f>
        <v>5.6999999999999877</v>
      </c>
      <c r="K261" s="5">
        <f t="shared" si="48"/>
        <v>302</v>
      </c>
      <c r="L261" s="1">
        <f t="shared" si="49"/>
        <v>5.6970934865054046</v>
      </c>
      <c r="M261" s="2">
        <f t="shared" si="50"/>
        <v>18.013677216545513</v>
      </c>
      <c r="N261" s="3" t="b">
        <f t="shared" si="47"/>
        <v>0</v>
      </c>
      <c r="O261" s="3" t="str">
        <f t="shared" ref="O261:O324" si="56">IF(NOT(N261=FALSE),MATCH(N261,H:H),"")</f>
        <v/>
      </c>
      <c r="P261" s="4" t="str">
        <f t="shared" ref="P261:P324" si="57">IF(NOT(OR(O261=O260,N261=FALSE)),INDEX(H:H,O261),"")</f>
        <v/>
      </c>
      <c r="Q261" s="4" t="str">
        <f t="shared" ref="Q261:Q324" si="58">IF(NOT(OR(O261=O260,N261=FALSE)),INDEX(I:I,O261),"")</f>
        <v/>
      </c>
      <c r="R261" s="4" t="str">
        <f t="shared" si="51"/>
        <v/>
      </c>
      <c r="S261" s="4" t="str">
        <f t="shared" si="52"/>
        <v/>
      </c>
      <c r="T261" s="100" t="str">
        <f t="shared" si="53"/>
        <v/>
      </c>
      <c r="U261" s="17"/>
      <c r="V261" s="6"/>
    </row>
    <row r="262" spans="5:22" s="103" customFormat="1" x14ac:dyDescent="0.2">
      <c r="E262" s="11">
        <f>IF(ISNUMBER('raw data'!B364),'raw data'!B364,FALSE)</f>
        <v>258</v>
      </c>
      <c r="F262" s="13">
        <f>IF(ISNUMBER('raw data'!C364),'raw data'!C364,FALSE)</f>
        <v>14.984999999999999</v>
      </c>
      <c r="G262" s="12">
        <f>IF(ISNUMBER('raw data'!D364),'raw data'!D364,FALSE)</f>
        <v>359.79</v>
      </c>
      <c r="H262" s="14">
        <f t="shared" si="54"/>
        <v>5.5529595849216173</v>
      </c>
      <c r="I262" s="104">
        <f>IF(ISNUMBER(results!C$38),4*PI()*F262/((G262*0.001)^2*results!C$38),4*PI()*F262/((G262*0.001)^2*results!D$38))</f>
        <v>17.317657592058584</v>
      </c>
      <c r="J262" s="15">
        <f t="shared" si="55"/>
        <v>5.6999999999999877</v>
      </c>
      <c r="K262" s="5">
        <f t="shared" si="48"/>
        <v>302</v>
      </c>
      <c r="L262" s="1">
        <f t="shared" si="49"/>
        <v>5.6970934865054046</v>
      </c>
      <c r="M262" s="2">
        <f t="shared" si="50"/>
        <v>18.013677216545513</v>
      </c>
      <c r="N262" s="3" t="b">
        <f t="shared" ref="N262:N325" si="59">IF(AND((N261+V$5)&lt;V$4,NOT(N261=FALSE)),N261+V$5)</f>
        <v>0</v>
      </c>
      <c r="O262" s="3" t="str">
        <f t="shared" si="56"/>
        <v/>
      </c>
      <c r="P262" s="4" t="str">
        <f t="shared" si="57"/>
        <v/>
      </c>
      <c r="Q262" s="4" t="str">
        <f t="shared" si="58"/>
        <v/>
      </c>
      <c r="R262" s="4" t="str">
        <f t="shared" si="51"/>
        <v/>
      </c>
      <c r="S262" s="4" t="str">
        <f t="shared" si="52"/>
        <v/>
      </c>
      <c r="T262" s="100" t="str">
        <f t="shared" si="53"/>
        <v/>
      </c>
      <c r="U262" s="17"/>
      <c r="V262" s="6"/>
    </row>
    <row r="263" spans="5:22" s="103" customFormat="1" x14ac:dyDescent="0.2">
      <c r="E263" s="11">
        <f>IF(ISNUMBER('raw data'!B365),'raw data'!B365,FALSE)</f>
        <v>259</v>
      </c>
      <c r="F263" s="13">
        <f>IF(ISNUMBER('raw data'!C365),'raw data'!C365,FALSE)</f>
        <v>14.997999999999999</v>
      </c>
      <c r="G263" s="12">
        <f>IF(ISNUMBER('raw data'!D365),'raw data'!D365,FALSE)</f>
        <v>359.82</v>
      </c>
      <c r="H263" s="14">
        <f t="shared" si="54"/>
        <v>5.5568280616995374</v>
      </c>
      <c r="I263" s="104">
        <f>IF(ISNUMBER(results!C$38),4*PI()*F263/((G263*0.001)^2*results!C$38),4*PI()*F263/((G263*0.001)^2*results!D$38))</f>
        <v>17.329791147463538</v>
      </c>
      <c r="J263" s="15">
        <f t="shared" si="55"/>
        <v>5.6999999999999877</v>
      </c>
      <c r="K263" s="5">
        <f t="shared" si="48"/>
        <v>302</v>
      </c>
      <c r="L263" s="1">
        <f t="shared" si="49"/>
        <v>5.6970934865054046</v>
      </c>
      <c r="M263" s="2">
        <f t="shared" si="50"/>
        <v>18.013677216545513</v>
      </c>
      <c r="N263" s="3" t="b">
        <f t="shared" si="59"/>
        <v>0</v>
      </c>
      <c r="O263" s="3" t="str">
        <f t="shared" si="56"/>
        <v/>
      </c>
      <c r="P263" s="4" t="str">
        <f t="shared" si="57"/>
        <v/>
      </c>
      <c r="Q263" s="4" t="str">
        <f t="shared" si="58"/>
        <v/>
      </c>
      <c r="R263" s="4" t="str">
        <f t="shared" si="51"/>
        <v/>
      </c>
      <c r="S263" s="4" t="str">
        <f t="shared" si="52"/>
        <v/>
      </c>
      <c r="T263" s="100" t="str">
        <f t="shared" si="53"/>
        <v/>
      </c>
      <c r="U263" s="17"/>
      <c r="V263" s="6"/>
    </row>
    <row r="264" spans="5:22" s="103" customFormat="1" x14ac:dyDescent="0.2">
      <c r="E264" s="11">
        <f>IF(ISNUMBER('raw data'!B366),'raw data'!B366,FALSE)</f>
        <v>260</v>
      </c>
      <c r="F264" s="13">
        <f>IF(ISNUMBER('raw data'!C366),'raw data'!C366,FALSE)</f>
        <v>15.016</v>
      </c>
      <c r="G264" s="12">
        <f>IF(ISNUMBER('raw data'!D366),'raw data'!D366,FALSE)</f>
        <v>359.79</v>
      </c>
      <c r="H264" s="14">
        <f t="shared" si="54"/>
        <v>5.5606816310155276</v>
      </c>
      <c r="I264" s="104">
        <f>IF(ISNUMBER(results!C$38),4*PI()*F264/((G264*0.001)^2*results!C$38),4*PI()*F264/((G264*0.001)^2*results!D$38))</f>
        <v>17.353483243400181</v>
      </c>
      <c r="J264" s="15">
        <f t="shared" si="55"/>
        <v>5.6999999999999877</v>
      </c>
      <c r="K264" s="5">
        <f t="shared" si="48"/>
        <v>302</v>
      </c>
      <c r="L264" s="1">
        <f t="shared" si="49"/>
        <v>5.6970934865054046</v>
      </c>
      <c r="M264" s="2">
        <f t="shared" si="50"/>
        <v>18.013677216545513</v>
      </c>
      <c r="N264" s="3" t="b">
        <f t="shared" si="59"/>
        <v>0</v>
      </c>
      <c r="O264" s="3" t="str">
        <f t="shared" si="56"/>
        <v/>
      </c>
      <c r="P264" s="4" t="str">
        <f t="shared" si="57"/>
        <v/>
      </c>
      <c r="Q264" s="4" t="str">
        <f t="shared" si="58"/>
        <v/>
      </c>
      <c r="R264" s="4" t="str">
        <f t="shared" si="51"/>
        <v/>
      </c>
      <c r="S264" s="4" t="str">
        <f t="shared" si="52"/>
        <v/>
      </c>
      <c r="T264" s="100" t="str">
        <f t="shared" si="53"/>
        <v/>
      </c>
      <c r="U264" s="17"/>
      <c r="V264" s="6"/>
    </row>
    <row r="265" spans="5:22" s="103" customFormat="1" x14ac:dyDescent="0.2">
      <c r="E265" s="11">
        <f>IF(ISNUMBER('raw data'!B367),'raw data'!B367,FALSE)</f>
        <v>261</v>
      </c>
      <c r="F265" s="13">
        <f>IF(ISNUMBER('raw data'!C367),'raw data'!C367,FALSE)</f>
        <v>15.032</v>
      </c>
      <c r="G265" s="12">
        <f>IF(ISNUMBER('raw data'!D367),'raw data'!D367,FALSE)</f>
        <v>359.82</v>
      </c>
      <c r="H265" s="14">
        <f t="shared" si="54"/>
        <v>5.5645204073226937</v>
      </c>
      <c r="I265" s="104">
        <f>IF(ISNUMBER(results!C$38),4*PI()*F265/((G265*0.001)^2*results!C$38),4*PI()*F265/((G265*0.001)^2*results!D$38))</f>
        <v>17.369077245544201</v>
      </c>
      <c r="J265" s="15">
        <f t="shared" si="55"/>
        <v>5.6999999999999877</v>
      </c>
      <c r="K265" s="5">
        <f t="shared" si="48"/>
        <v>302</v>
      </c>
      <c r="L265" s="1">
        <f t="shared" si="49"/>
        <v>5.6970934865054046</v>
      </c>
      <c r="M265" s="2">
        <f t="shared" si="50"/>
        <v>18.013677216545513</v>
      </c>
      <c r="N265" s="3" t="b">
        <f t="shared" si="59"/>
        <v>0</v>
      </c>
      <c r="O265" s="3" t="str">
        <f t="shared" si="56"/>
        <v/>
      </c>
      <c r="P265" s="4" t="str">
        <f t="shared" si="57"/>
        <v/>
      </c>
      <c r="Q265" s="4" t="str">
        <f t="shared" si="58"/>
        <v/>
      </c>
      <c r="R265" s="4" t="str">
        <f t="shared" si="51"/>
        <v/>
      </c>
      <c r="S265" s="4" t="str">
        <f t="shared" si="52"/>
        <v/>
      </c>
      <c r="T265" s="100" t="str">
        <f t="shared" si="53"/>
        <v/>
      </c>
      <c r="U265" s="17"/>
      <c r="V265" s="6"/>
    </row>
    <row r="266" spans="5:22" s="103" customFormat="1" x14ac:dyDescent="0.2">
      <c r="E266" s="11">
        <f>IF(ISNUMBER('raw data'!B368),'raw data'!B368,FALSE)</f>
        <v>262</v>
      </c>
      <c r="F266" s="13">
        <f>IF(ISNUMBER('raw data'!C368),'raw data'!C368,FALSE)</f>
        <v>15.048</v>
      </c>
      <c r="G266" s="12">
        <f>IF(ISNUMBER('raw data'!D368),'raw data'!D368,FALSE)</f>
        <v>359.81</v>
      </c>
      <c r="H266" s="14">
        <f t="shared" si="54"/>
        <v>5.5683445037610966</v>
      </c>
      <c r="I266" s="104">
        <f>IF(ISNUMBER(results!C$38),4*PI()*F266/((G266*0.001)^2*results!C$38),4*PI()*F266/((G266*0.001)^2*results!D$38))</f>
        <v>17.38853132045525</v>
      </c>
      <c r="J266" s="15">
        <f t="shared" si="55"/>
        <v>5.6999999999999877</v>
      </c>
      <c r="K266" s="5">
        <f t="shared" si="48"/>
        <v>302</v>
      </c>
      <c r="L266" s="1">
        <f t="shared" si="49"/>
        <v>5.6970934865054046</v>
      </c>
      <c r="M266" s="2">
        <f t="shared" si="50"/>
        <v>18.013677216545513</v>
      </c>
      <c r="N266" s="3" t="b">
        <f t="shared" si="59"/>
        <v>0</v>
      </c>
      <c r="O266" s="3" t="str">
        <f t="shared" si="56"/>
        <v/>
      </c>
      <c r="P266" s="4" t="str">
        <f t="shared" si="57"/>
        <v/>
      </c>
      <c r="Q266" s="4" t="str">
        <f t="shared" si="58"/>
        <v/>
      </c>
      <c r="R266" s="4" t="str">
        <f t="shared" si="51"/>
        <v/>
      </c>
      <c r="S266" s="4" t="str">
        <f t="shared" si="52"/>
        <v/>
      </c>
      <c r="T266" s="100" t="str">
        <f t="shared" si="53"/>
        <v/>
      </c>
      <c r="U266" s="17"/>
      <c r="V266" s="6"/>
    </row>
    <row r="267" spans="5:22" s="103" customFormat="1" x14ac:dyDescent="0.2">
      <c r="E267" s="11">
        <f>IF(ISNUMBER('raw data'!B369),'raw data'!B369,FALSE)</f>
        <v>263</v>
      </c>
      <c r="F267" s="13">
        <f>IF(ISNUMBER('raw data'!C369),'raw data'!C369,FALSE)</f>
        <v>15.065</v>
      </c>
      <c r="G267" s="12">
        <f>IF(ISNUMBER('raw data'!D369),'raw data'!D369,FALSE)</f>
        <v>359.78</v>
      </c>
      <c r="H267" s="14">
        <f t="shared" si="54"/>
        <v>5.5721540321777647</v>
      </c>
      <c r="I267" s="104">
        <f>IF(ISNUMBER(results!C$38),4*PI()*F267/((G267*0.001)^2*results!C$38),4*PI()*F267/((G267*0.001)^2*results!D$38))</f>
        <v>17.411078719121512</v>
      </c>
      <c r="J267" s="15">
        <f t="shared" si="55"/>
        <v>5.6999999999999877</v>
      </c>
      <c r="K267" s="5">
        <f t="shared" si="48"/>
        <v>302</v>
      </c>
      <c r="L267" s="1">
        <f t="shared" si="49"/>
        <v>5.6970934865054046</v>
      </c>
      <c r="M267" s="2">
        <f t="shared" si="50"/>
        <v>18.013677216545513</v>
      </c>
      <c r="N267" s="3" t="b">
        <f t="shared" si="59"/>
        <v>0</v>
      </c>
      <c r="O267" s="3" t="str">
        <f t="shared" si="56"/>
        <v/>
      </c>
      <c r="P267" s="4" t="str">
        <f t="shared" si="57"/>
        <v/>
      </c>
      <c r="Q267" s="4" t="str">
        <f t="shared" si="58"/>
        <v/>
      </c>
      <c r="R267" s="4" t="str">
        <f t="shared" si="51"/>
        <v/>
      </c>
      <c r="S267" s="4" t="str">
        <f t="shared" si="52"/>
        <v/>
      </c>
      <c r="T267" s="100" t="str">
        <f t="shared" si="53"/>
        <v/>
      </c>
      <c r="U267" s="17"/>
      <c r="V267" s="6"/>
    </row>
    <row r="268" spans="5:22" s="103" customFormat="1" x14ac:dyDescent="0.2">
      <c r="E268" s="11">
        <f>IF(ISNUMBER('raw data'!B370),'raw data'!B370,FALSE)</f>
        <v>264</v>
      </c>
      <c r="F268" s="13">
        <f>IF(ISNUMBER('raw data'!C370),'raw data'!C370,FALSE)</f>
        <v>15.081</v>
      </c>
      <c r="G268" s="12">
        <f>IF(ISNUMBER('raw data'!D370),'raw data'!D370,FALSE)</f>
        <v>359.82</v>
      </c>
      <c r="H268" s="14">
        <f t="shared" si="54"/>
        <v>5.575949103146316</v>
      </c>
      <c r="I268" s="104">
        <f>IF(ISNUMBER(results!C$38),4*PI()*F268/((G268*0.001)^2*results!C$38),4*PI()*F268/((G268*0.001)^2*results!D$38))</f>
        <v>17.425695445719271</v>
      </c>
      <c r="J268" s="15">
        <f t="shared" si="55"/>
        <v>5.6999999999999877</v>
      </c>
      <c r="K268" s="5">
        <f t="shared" si="48"/>
        <v>302</v>
      </c>
      <c r="L268" s="1">
        <f t="shared" si="49"/>
        <v>5.6970934865054046</v>
      </c>
      <c r="M268" s="2">
        <f t="shared" si="50"/>
        <v>18.013677216545513</v>
      </c>
      <c r="N268" s="3" t="b">
        <f t="shared" si="59"/>
        <v>0</v>
      </c>
      <c r="O268" s="3" t="str">
        <f t="shared" si="56"/>
        <v/>
      </c>
      <c r="P268" s="4" t="str">
        <f t="shared" si="57"/>
        <v/>
      </c>
      <c r="Q268" s="4" t="str">
        <f t="shared" si="58"/>
        <v/>
      </c>
      <c r="R268" s="4" t="str">
        <f t="shared" si="51"/>
        <v/>
      </c>
      <c r="S268" s="4" t="str">
        <f t="shared" si="52"/>
        <v/>
      </c>
      <c r="T268" s="100" t="str">
        <f t="shared" si="53"/>
        <v/>
      </c>
      <c r="U268" s="17"/>
      <c r="V268" s="6"/>
    </row>
    <row r="269" spans="5:22" s="103" customFormat="1" x14ac:dyDescent="0.2">
      <c r="E269" s="11">
        <f>IF(ISNUMBER('raw data'!B371),'raw data'!B371,FALSE)</f>
        <v>265</v>
      </c>
      <c r="F269" s="13">
        <f>IF(ISNUMBER('raw data'!C371),'raw data'!C371,FALSE)</f>
        <v>15.093999999999999</v>
      </c>
      <c r="G269" s="12">
        <f>IF(ISNUMBER('raw data'!D371),'raw data'!D371,FALSE)</f>
        <v>359.79</v>
      </c>
      <c r="H269" s="14">
        <f t="shared" si="54"/>
        <v>5.579729825986222</v>
      </c>
      <c r="I269" s="104">
        <f>IF(ISNUMBER(results!C$38),4*PI()*F269/((G269*0.001)^2*results!C$38),4*PI()*F269/((G269*0.001)^2*results!D$38))</f>
        <v>17.443625204840323</v>
      </c>
      <c r="J269" s="15">
        <f t="shared" si="55"/>
        <v>5.6999999999999877</v>
      </c>
      <c r="K269" s="5">
        <f t="shared" si="48"/>
        <v>302</v>
      </c>
      <c r="L269" s="1">
        <f t="shared" si="49"/>
        <v>5.6970934865054046</v>
      </c>
      <c r="M269" s="2">
        <f t="shared" si="50"/>
        <v>18.013677216545513</v>
      </c>
      <c r="N269" s="3" t="b">
        <f t="shared" si="59"/>
        <v>0</v>
      </c>
      <c r="O269" s="3" t="str">
        <f t="shared" si="56"/>
        <v/>
      </c>
      <c r="P269" s="4" t="str">
        <f t="shared" si="57"/>
        <v/>
      </c>
      <c r="Q269" s="4" t="str">
        <f t="shared" si="58"/>
        <v/>
      </c>
      <c r="R269" s="4" t="str">
        <f t="shared" si="51"/>
        <v/>
      </c>
      <c r="S269" s="4" t="str">
        <f t="shared" si="52"/>
        <v/>
      </c>
      <c r="T269" s="100" t="str">
        <f t="shared" si="53"/>
        <v/>
      </c>
      <c r="U269" s="17"/>
      <c r="V269" s="6"/>
    </row>
    <row r="270" spans="5:22" s="103" customFormat="1" x14ac:dyDescent="0.2">
      <c r="E270" s="11">
        <f>IF(ISNUMBER('raw data'!B372),'raw data'!B372,FALSE)</f>
        <v>266</v>
      </c>
      <c r="F270" s="13">
        <f>IF(ISNUMBER('raw data'!C372),'raw data'!C372,FALSE)</f>
        <v>15.11</v>
      </c>
      <c r="G270" s="12">
        <f>IF(ISNUMBER('raw data'!D372),'raw data'!D372,FALSE)</f>
        <v>359.82</v>
      </c>
      <c r="H270" s="14">
        <f t="shared" si="54"/>
        <v>5.5834963087816991</v>
      </c>
      <c r="I270" s="104">
        <f>IF(ISNUMBER(results!C$38),4*PI()*F270/((G270*0.001)^2*results!C$38),4*PI()*F270/((G270*0.001)^2*results!D$38))</f>
        <v>17.459204176435129</v>
      </c>
      <c r="J270" s="15">
        <f t="shared" si="55"/>
        <v>5.6999999999999877</v>
      </c>
      <c r="K270" s="5">
        <f t="shared" si="48"/>
        <v>302</v>
      </c>
      <c r="L270" s="1">
        <f t="shared" si="49"/>
        <v>5.6970934865054046</v>
      </c>
      <c r="M270" s="2">
        <f t="shared" si="50"/>
        <v>18.013677216545513</v>
      </c>
      <c r="N270" s="3" t="b">
        <f t="shared" si="59"/>
        <v>0</v>
      </c>
      <c r="O270" s="3" t="str">
        <f t="shared" si="56"/>
        <v/>
      </c>
      <c r="P270" s="4" t="str">
        <f t="shared" si="57"/>
        <v/>
      </c>
      <c r="Q270" s="4" t="str">
        <f t="shared" si="58"/>
        <v/>
      </c>
      <c r="R270" s="4" t="str">
        <f t="shared" si="51"/>
        <v/>
      </c>
      <c r="S270" s="4" t="str">
        <f t="shared" si="52"/>
        <v/>
      </c>
      <c r="T270" s="100" t="str">
        <f t="shared" si="53"/>
        <v/>
      </c>
      <c r="U270" s="17"/>
      <c r="V270" s="6"/>
    </row>
    <row r="271" spans="5:22" s="103" customFormat="1" x14ac:dyDescent="0.2">
      <c r="E271" s="11">
        <f>IF(ISNUMBER('raw data'!B373),'raw data'!B373,FALSE)</f>
        <v>267</v>
      </c>
      <c r="F271" s="13">
        <f>IF(ISNUMBER('raw data'!C373),'raw data'!C373,FALSE)</f>
        <v>15.127000000000001</v>
      </c>
      <c r="G271" s="12">
        <f>IF(ISNUMBER('raw data'!D373),'raw data'!D373,FALSE)</f>
        <v>359.77</v>
      </c>
      <c r="H271" s="14">
        <f t="shared" si="54"/>
        <v>5.5872486584002496</v>
      </c>
      <c r="I271" s="104">
        <f>IF(ISNUMBER(results!C$38),4*PI()*F271/((G271*0.001)^2*results!C$38),4*PI()*F271/((G271*0.001)^2*results!D$38))</f>
        <v>17.483705902355215</v>
      </c>
      <c r="J271" s="15">
        <f t="shared" si="55"/>
        <v>5.6999999999999877</v>
      </c>
      <c r="K271" s="5">
        <f t="shared" si="48"/>
        <v>302</v>
      </c>
      <c r="L271" s="1">
        <f t="shared" si="49"/>
        <v>5.6970934865054046</v>
      </c>
      <c r="M271" s="2">
        <f t="shared" si="50"/>
        <v>18.013677216545513</v>
      </c>
      <c r="N271" s="3" t="b">
        <f t="shared" si="59"/>
        <v>0</v>
      </c>
      <c r="O271" s="3" t="str">
        <f t="shared" si="56"/>
        <v/>
      </c>
      <c r="P271" s="4" t="str">
        <f t="shared" si="57"/>
        <v/>
      </c>
      <c r="Q271" s="4" t="str">
        <f t="shared" si="58"/>
        <v/>
      </c>
      <c r="R271" s="4" t="str">
        <f t="shared" si="51"/>
        <v/>
      </c>
      <c r="S271" s="4" t="str">
        <f t="shared" si="52"/>
        <v/>
      </c>
      <c r="T271" s="100" t="str">
        <f t="shared" si="53"/>
        <v/>
      </c>
      <c r="U271" s="17"/>
      <c r="V271" s="6"/>
    </row>
    <row r="272" spans="5:22" s="103" customFormat="1" x14ac:dyDescent="0.2">
      <c r="E272" s="11">
        <f>IF(ISNUMBER('raw data'!B374),'raw data'!B374,FALSE)</f>
        <v>268</v>
      </c>
      <c r="F272" s="13">
        <f>IF(ISNUMBER('raw data'!C374),'raw data'!C374,FALSE)</f>
        <v>15.144</v>
      </c>
      <c r="G272" s="12">
        <f>IF(ISNUMBER('raw data'!D374),'raw data'!D374,FALSE)</f>
        <v>359.77</v>
      </c>
      <c r="H272" s="14">
        <f t="shared" si="54"/>
        <v>5.5909869805108565</v>
      </c>
      <c r="I272" s="104">
        <f>IF(ISNUMBER(results!C$38),4*PI()*F272/((G272*0.001)^2*results!C$38),4*PI()*F272/((G272*0.001)^2*results!D$38))</f>
        <v>17.503354411665722</v>
      </c>
      <c r="J272" s="15">
        <f t="shared" si="55"/>
        <v>5.6999999999999877</v>
      </c>
      <c r="K272" s="5">
        <f t="shared" si="48"/>
        <v>302</v>
      </c>
      <c r="L272" s="1">
        <f t="shared" si="49"/>
        <v>5.6970934865054046</v>
      </c>
      <c r="M272" s="2">
        <f t="shared" si="50"/>
        <v>18.013677216545513</v>
      </c>
      <c r="N272" s="3" t="b">
        <f t="shared" si="59"/>
        <v>0</v>
      </c>
      <c r="O272" s="3" t="str">
        <f t="shared" si="56"/>
        <v/>
      </c>
      <c r="P272" s="4" t="str">
        <f t="shared" si="57"/>
        <v/>
      </c>
      <c r="Q272" s="4" t="str">
        <f t="shared" si="58"/>
        <v/>
      </c>
      <c r="R272" s="4" t="str">
        <f t="shared" si="51"/>
        <v/>
      </c>
      <c r="S272" s="4" t="str">
        <f t="shared" si="52"/>
        <v/>
      </c>
      <c r="T272" s="100" t="str">
        <f t="shared" si="53"/>
        <v/>
      </c>
      <c r="U272" s="17"/>
      <c r="V272" s="6"/>
    </row>
    <row r="273" spans="5:22" s="103" customFormat="1" x14ac:dyDescent="0.2">
      <c r="E273" s="11">
        <f>IF(ISNUMBER('raw data'!B375),'raw data'!B375,FALSE)</f>
        <v>269</v>
      </c>
      <c r="F273" s="13">
        <f>IF(ISNUMBER('raw data'!C375),'raw data'!C375,FALSE)</f>
        <v>15.16</v>
      </c>
      <c r="G273" s="12">
        <f>IF(ISNUMBER('raw data'!D375),'raw data'!D375,FALSE)</f>
        <v>359.83</v>
      </c>
      <c r="H273" s="14">
        <f t="shared" si="54"/>
        <v>5.5947113796018391</v>
      </c>
      <c r="I273" s="104">
        <f>IF(ISNUMBER(results!C$38),4*PI()*F273/((G273*0.001)^2*results!C$38),4*PI()*F273/((G273*0.001)^2*results!D$38))</f>
        <v>17.516004238408549</v>
      </c>
      <c r="J273" s="15">
        <f t="shared" si="55"/>
        <v>5.6999999999999877</v>
      </c>
      <c r="K273" s="5">
        <f t="shared" si="48"/>
        <v>302</v>
      </c>
      <c r="L273" s="1">
        <f t="shared" si="49"/>
        <v>5.6970934865054046</v>
      </c>
      <c r="M273" s="2">
        <f t="shared" si="50"/>
        <v>18.013677216545513</v>
      </c>
      <c r="N273" s="3" t="b">
        <f t="shared" si="59"/>
        <v>0</v>
      </c>
      <c r="O273" s="3" t="str">
        <f t="shared" si="56"/>
        <v/>
      </c>
      <c r="P273" s="4" t="str">
        <f t="shared" si="57"/>
        <v/>
      </c>
      <c r="Q273" s="4" t="str">
        <f t="shared" si="58"/>
        <v/>
      </c>
      <c r="R273" s="4" t="str">
        <f t="shared" si="51"/>
        <v/>
      </c>
      <c r="S273" s="4" t="str">
        <f t="shared" si="52"/>
        <v/>
      </c>
      <c r="T273" s="100" t="str">
        <f t="shared" si="53"/>
        <v/>
      </c>
      <c r="U273" s="17"/>
      <c r="V273" s="6"/>
    </row>
    <row r="274" spans="5:22" s="103" customFormat="1" x14ac:dyDescent="0.2">
      <c r="E274" s="11">
        <f>IF(ISNUMBER('raw data'!B376),'raw data'!B376,FALSE)</f>
        <v>270</v>
      </c>
      <c r="F274" s="13">
        <f>IF(ISNUMBER('raw data'!C376),'raw data'!C376,FALSE)</f>
        <v>15.176</v>
      </c>
      <c r="G274" s="12">
        <f>IF(ISNUMBER('raw data'!D376),'raw data'!D376,FALSE)</f>
        <v>359.79</v>
      </c>
      <c r="H274" s="14">
        <f t="shared" si="54"/>
        <v>5.598421958998375</v>
      </c>
      <c r="I274" s="104">
        <f>IF(ISNUMBER(results!C$38),4*PI()*F274/((G274*0.001)^2*results!C$38),4*PI()*F274/((G274*0.001)^2*results!D$38))</f>
        <v>17.538389830969706</v>
      </c>
      <c r="J274" s="15">
        <f t="shared" si="55"/>
        <v>5.6999999999999877</v>
      </c>
      <c r="K274" s="5">
        <f t="shared" si="48"/>
        <v>302</v>
      </c>
      <c r="L274" s="1">
        <f t="shared" si="49"/>
        <v>5.6970934865054046</v>
      </c>
      <c r="M274" s="2">
        <f t="shared" si="50"/>
        <v>18.013677216545513</v>
      </c>
      <c r="N274" s="3" t="b">
        <f t="shared" si="59"/>
        <v>0</v>
      </c>
      <c r="O274" s="3" t="str">
        <f t="shared" si="56"/>
        <v/>
      </c>
      <c r="P274" s="4" t="str">
        <f t="shared" si="57"/>
        <v/>
      </c>
      <c r="Q274" s="4" t="str">
        <f t="shared" si="58"/>
        <v/>
      </c>
      <c r="R274" s="4" t="str">
        <f t="shared" si="51"/>
        <v/>
      </c>
      <c r="S274" s="4" t="str">
        <f t="shared" si="52"/>
        <v/>
      </c>
      <c r="T274" s="100" t="str">
        <f t="shared" si="53"/>
        <v/>
      </c>
      <c r="U274" s="17"/>
      <c r="V274" s="6"/>
    </row>
    <row r="275" spans="5:22" s="103" customFormat="1" x14ac:dyDescent="0.2">
      <c r="E275" s="11">
        <f>IF(ISNUMBER('raw data'!B377),'raw data'!B377,FALSE)</f>
        <v>271</v>
      </c>
      <c r="F275" s="13">
        <f>IF(ISNUMBER('raw data'!C377),'raw data'!C377,FALSE)</f>
        <v>15.189</v>
      </c>
      <c r="G275" s="12">
        <f>IF(ISNUMBER('raw data'!D377),'raw data'!D377,FALSE)</f>
        <v>359.8</v>
      </c>
      <c r="H275" s="14">
        <f t="shared" si="54"/>
        <v>5.602118820879701</v>
      </c>
      <c r="I275" s="104">
        <f>IF(ISNUMBER(results!C$38),4*PI()*F275/((G275*0.001)^2*results!C$38),4*PI()*F275/((G275*0.001)^2*results!D$38))</f>
        <v>17.552437773057527</v>
      </c>
      <c r="J275" s="15">
        <f t="shared" si="55"/>
        <v>5.6999999999999877</v>
      </c>
      <c r="K275" s="5">
        <f t="shared" si="48"/>
        <v>302</v>
      </c>
      <c r="L275" s="1">
        <f t="shared" si="49"/>
        <v>5.6970934865054046</v>
      </c>
      <c r="M275" s="2">
        <f t="shared" si="50"/>
        <v>18.013677216545513</v>
      </c>
      <c r="N275" s="3" t="b">
        <f t="shared" si="59"/>
        <v>0</v>
      </c>
      <c r="O275" s="3" t="str">
        <f t="shared" si="56"/>
        <v/>
      </c>
      <c r="P275" s="4" t="str">
        <f t="shared" si="57"/>
        <v/>
      </c>
      <c r="Q275" s="4" t="str">
        <f t="shared" si="58"/>
        <v/>
      </c>
      <c r="R275" s="4" t="str">
        <f t="shared" si="51"/>
        <v/>
      </c>
      <c r="S275" s="4" t="str">
        <f t="shared" si="52"/>
        <v/>
      </c>
      <c r="T275" s="100" t="str">
        <f t="shared" si="53"/>
        <v/>
      </c>
      <c r="U275" s="17"/>
      <c r="V275" s="6"/>
    </row>
    <row r="276" spans="5:22" s="103" customFormat="1" x14ac:dyDescent="0.2">
      <c r="E276" s="11">
        <f>IF(ISNUMBER('raw data'!B378),'raw data'!B378,FALSE)</f>
        <v>272</v>
      </c>
      <c r="F276" s="13">
        <f>IF(ISNUMBER('raw data'!C378),'raw data'!C378,FALSE)</f>
        <v>15.206</v>
      </c>
      <c r="G276" s="12">
        <f>IF(ISNUMBER('raw data'!D378),'raw data'!D378,FALSE)</f>
        <v>359.78</v>
      </c>
      <c r="H276" s="14">
        <f t="shared" si="54"/>
        <v>5.6058020662959978</v>
      </c>
      <c r="I276" s="104">
        <f>IF(ISNUMBER(results!C$38),4*PI()*F276/((G276*0.001)^2*results!C$38),4*PI()*F276/((G276*0.001)^2*results!D$38))</f>
        <v>17.574036707796992</v>
      </c>
      <c r="J276" s="15">
        <f t="shared" si="55"/>
        <v>5.6999999999999877</v>
      </c>
      <c r="K276" s="5">
        <f t="shared" si="48"/>
        <v>302</v>
      </c>
      <c r="L276" s="1">
        <f t="shared" si="49"/>
        <v>5.6970934865054046</v>
      </c>
      <c r="M276" s="2">
        <f t="shared" si="50"/>
        <v>18.013677216545513</v>
      </c>
      <c r="N276" s="3" t="b">
        <f t="shared" si="59"/>
        <v>0</v>
      </c>
      <c r="O276" s="3" t="str">
        <f t="shared" si="56"/>
        <v/>
      </c>
      <c r="P276" s="4" t="str">
        <f t="shared" si="57"/>
        <v/>
      </c>
      <c r="Q276" s="4" t="str">
        <f t="shared" si="58"/>
        <v/>
      </c>
      <c r="R276" s="4" t="str">
        <f t="shared" si="51"/>
        <v/>
      </c>
      <c r="S276" s="4" t="str">
        <f t="shared" si="52"/>
        <v/>
      </c>
      <c r="T276" s="100" t="str">
        <f t="shared" si="53"/>
        <v/>
      </c>
      <c r="U276" s="17"/>
      <c r="V276" s="6"/>
    </row>
    <row r="277" spans="5:22" s="103" customFormat="1" x14ac:dyDescent="0.2">
      <c r="E277" s="11">
        <f>IF(ISNUMBER('raw data'!B379),'raw data'!B379,FALSE)</f>
        <v>273</v>
      </c>
      <c r="F277" s="13">
        <f>IF(ISNUMBER('raw data'!C379),'raw data'!C379,FALSE)</f>
        <v>15.221</v>
      </c>
      <c r="G277" s="12">
        <f>IF(ISNUMBER('raw data'!D379),'raw data'!D379,FALSE)</f>
        <v>359.81</v>
      </c>
      <c r="H277" s="14">
        <f t="shared" si="54"/>
        <v>5.6094717951849598</v>
      </c>
      <c r="I277" s="104">
        <f>IF(ISNUMBER(results!C$38),4*PI()*F277/((G277*0.001)^2*results!C$38),4*PI()*F277/((G277*0.001)^2*results!D$38))</f>
        <v>17.588439342680047</v>
      </c>
      <c r="J277" s="15">
        <f t="shared" si="55"/>
        <v>5.6999999999999877</v>
      </c>
      <c r="K277" s="5">
        <f t="shared" si="48"/>
        <v>302</v>
      </c>
      <c r="L277" s="1">
        <f t="shared" si="49"/>
        <v>5.6970934865054046</v>
      </c>
      <c r="M277" s="2">
        <f t="shared" si="50"/>
        <v>18.013677216545513</v>
      </c>
      <c r="N277" s="3" t="b">
        <f t="shared" si="59"/>
        <v>0</v>
      </c>
      <c r="O277" s="3" t="str">
        <f t="shared" si="56"/>
        <v/>
      </c>
      <c r="P277" s="4" t="str">
        <f t="shared" si="57"/>
        <v/>
      </c>
      <c r="Q277" s="4" t="str">
        <f t="shared" si="58"/>
        <v/>
      </c>
      <c r="R277" s="4" t="str">
        <f t="shared" si="51"/>
        <v/>
      </c>
      <c r="S277" s="4" t="str">
        <f t="shared" si="52"/>
        <v/>
      </c>
      <c r="T277" s="100" t="str">
        <f t="shared" si="53"/>
        <v/>
      </c>
      <c r="U277" s="17"/>
      <c r="V277" s="6"/>
    </row>
    <row r="278" spans="5:22" s="103" customFormat="1" x14ac:dyDescent="0.2">
      <c r="E278" s="11">
        <f>IF(ISNUMBER('raw data'!B380),'raw data'!B380,FALSE)</f>
        <v>274</v>
      </c>
      <c r="F278" s="13">
        <f>IF(ISNUMBER('raw data'!C380),'raw data'!C380,FALSE)</f>
        <v>15.237</v>
      </c>
      <c r="G278" s="12">
        <f>IF(ISNUMBER('raw data'!D380),'raw data'!D380,FALSE)</f>
        <v>359.8</v>
      </c>
      <c r="H278" s="14">
        <f t="shared" si="54"/>
        <v>5.6131281063880705</v>
      </c>
      <c r="I278" s="104">
        <f>IF(ISNUMBER(results!C$38),4*PI()*F278/((G278*0.001)^2*results!C$38),4*PI()*F278/((G278*0.001)^2*results!D$38))</f>
        <v>17.607906665881728</v>
      </c>
      <c r="J278" s="15">
        <f t="shared" si="55"/>
        <v>5.6999999999999877</v>
      </c>
      <c r="K278" s="5">
        <f t="shared" si="48"/>
        <v>302</v>
      </c>
      <c r="L278" s="1">
        <f t="shared" si="49"/>
        <v>5.6970934865054046</v>
      </c>
      <c r="M278" s="2">
        <f t="shared" si="50"/>
        <v>18.013677216545513</v>
      </c>
      <c r="N278" s="3" t="b">
        <f t="shared" si="59"/>
        <v>0</v>
      </c>
      <c r="O278" s="3" t="str">
        <f t="shared" si="56"/>
        <v/>
      </c>
      <c r="P278" s="4" t="str">
        <f t="shared" si="57"/>
        <v/>
      </c>
      <c r="Q278" s="4" t="str">
        <f t="shared" si="58"/>
        <v/>
      </c>
      <c r="R278" s="4" t="str">
        <f t="shared" si="51"/>
        <v/>
      </c>
      <c r="S278" s="4" t="str">
        <f t="shared" si="52"/>
        <v/>
      </c>
      <c r="T278" s="100" t="str">
        <f t="shared" si="53"/>
        <v/>
      </c>
      <c r="U278" s="17"/>
      <c r="V278" s="6"/>
    </row>
    <row r="279" spans="5:22" s="103" customFormat="1" x14ac:dyDescent="0.2">
      <c r="E279" s="11">
        <f>IF(ISNUMBER('raw data'!B381),'raw data'!B381,FALSE)</f>
        <v>275</v>
      </c>
      <c r="F279" s="13">
        <f>IF(ISNUMBER('raw data'!C381),'raw data'!C381,FALSE)</f>
        <v>15.252000000000001</v>
      </c>
      <c r="G279" s="12">
        <f>IF(ISNUMBER('raw data'!D381),'raw data'!D381,FALSE)</f>
        <v>359.78</v>
      </c>
      <c r="H279" s="14">
        <f t="shared" si="54"/>
        <v>5.6167710976665717</v>
      </c>
      <c r="I279" s="104">
        <f>IF(ISNUMBER(results!C$38),4*PI()*F279/((G279*0.001)^2*results!C$38),4*PI()*F279/((G279*0.001)^2*results!D$38))</f>
        <v>17.627200306939351</v>
      </c>
      <c r="J279" s="15">
        <f t="shared" si="55"/>
        <v>5.6999999999999877</v>
      </c>
      <c r="K279" s="5">
        <f t="shared" si="48"/>
        <v>302</v>
      </c>
      <c r="L279" s="1">
        <f t="shared" si="49"/>
        <v>5.6970934865054046</v>
      </c>
      <c r="M279" s="2">
        <f t="shared" si="50"/>
        <v>18.013677216545513</v>
      </c>
      <c r="N279" s="3" t="b">
        <f t="shared" si="59"/>
        <v>0</v>
      </c>
      <c r="O279" s="3" t="str">
        <f t="shared" si="56"/>
        <v/>
      </c>
      <c r="P279" s="4" t="str">
        <f t="shared" si="57"/>
        <v/>
      </c>
      <c r="Q279" s="4" t="str">
        <f t="shared" si="58"/>
        <v/>
      </c>
      <c r="R279" s="4" t="str">
        <f t="shared" si="51"/>
        <v/>
      </c>
      <c r="S279" s="4" t="str">
        <f t="shared" si="52"/>
        <v/>
      </c>
      <c r="T279" s="100" t="str">
        <f t="shared" si="53"/>
        <v/>
      </c>
      <c r="U279" s="17"/>
      <c r="V279" s="6"/>
    </row>
    <row r="280" spans="5:22" s="103" customFormat="1" x14ac:dyDescent="0.2">
      <c r="E280" s="11">
        <f>IF(ISNUMBER('raw data'!B382),'raw data'!B382,FALSE)</f>
        <v>276</v>
      </c>
      <c r="F280" s="13">
        <f>IF(ISNUMBER('raw data'!C382),'raw data'!C382,FALSE)</f>
        <v>15.268000000000001</v>
      </c>
      <c r="G280" s="12">
        <f>IF(ISNUMBER('raw data'!D382),'raw data'!D382,FALSE)</f>
        <v>359.81</v>
      </c>
      <c r="H280" s="14">
        <f t="shared" si="54"/>
        <v>5.6204008657171496</v>
      </c>
      <c r="I280" s="104">
        <f>IF(ISNUMBER(results!C$38),4*PI()*F280/((G280*0.001)^2*results!C$38),4*PI()*F280/((G280*0.001)^2*results!D$38))</f>
        <v>17.642749614613951</v>
      </c>
      <c r="J280" s="15">
        <f t="shared" si="55"/>
        <v>5.6999999999999877</v>
      </c>
      <c r="K280" s="5">
        <f t="shared" si="48"/>
        <v>302</v>
      </c>
      <c r="L280" s="1">
        <f t="shared" si="49"/>
        <v>5.6970934865054046</v>
      </c>
      <c r="M280" s="2">
        <f t="shared" si="50"/>
        <v>18.013677216545513</v>
      </c>
      <c r="N280" s="3" t="b">
        <f t="shared" si="59"/>
        <v>0</v>
      </c>
      <c r="O280" s="3" t="str">
        <f t="shared" si="56"/>
        <v/>
      </c>
      <c r="P280" s="4" t="str">
        <f t="shared" si="57"/>
        <v/>
      </c>
      <c r="Q280" s="4" t="str">
        <f t="shared" si="58"/>
        <v/>
      </c>
      <c r="R280" s="4" t="str">
        <f t="shared" si="51"/>
        <v/>
      </c>
      <c r="S280" s="4" t="str">
        <f t="shared" si="52"/>
        <v/>
      </c>
      <c r="T280" s="100" t="str">
        <f t="shared" si="53"/>
        <v/>
      </c>
      <c r="U280" s="17"/>
      <c r="V280" s="6"/>
    </row>
    <row r="281" spans="5:22" s="103" customFormat="1" x14ac:dyDescent="0.2">
      <c r="E281" s="11">
        <f>IF(ISNUMBER('raw data'!B383),'raw data'!B383,FALSE)</f>
        <v>277</v>
      </c>
      <c r="F281" s="13">
        <f>IF(ISNUMBER('raw data'!C383),'raw data'!C383,FALSE)</f>
        <v>15.281000000000001</v>
      </c>
      <c r="G281" s="12">
        <f>IF(ISNUMBER('raw data'!D383),'raw data'!D383,FALSE)</f>
        <v>359.77</v>
      </c>
      <c r="H281" s="14">
        <f t="shared" si="54"/>
        <v>5.6240175061873385</v>
      </c>
      <c r="I281" s="104">
        <f>IF(ISNUMBER(results!C$38),4*PI()*F281/((G281*0.001)^2*results!C$38),4*PI()*F281/((G281*0.001)^2*results!D$38))</f>
        <v>17.661698280815099</v>
      </c>
      <c r="J281" s="15">
        <f t="shared" si="55"/>
        <v>5.6999999999999877</v>
      </c>
      <c r="K281" s="5">
        <f t="shared" si="48"/>
        <v>302</v>
      </c>
      <c r="L281" s="1">
        <f t="shared" si="49"/>
        <v>5.6970934865054046</v>
      </c>
      <c r="M281" s="2">
        <f t="shared" si="50"/>
        <v>18.013677216545513</v>
      </c>
      <c r="N281" s="3" t="b">
        <f t="shared" si="59"/>
        <v>0</v>
      </c>
      <c r="O281" s="3" t="str">
        <f t="shared" si="56"/>
        <v/>
      </c>
      <c r="P281" s="4" t="str">
        <f t="shared" si="57"/>
        <v/>
      </c>
      <c r="Q281" s="4" t="str">
        <f t="shared" si="58"/>
        <v/>
      </c>
      <c r="R281" s="4" t="str">
        <f t="shared" si="51"/>
        <v/>
      </c>
      <c r="S281" s="4" t="str">
        <f t="shared" si="52"/>
        <v/>
      </c>
      <c r="T281" s="100" t="str">
        <f t="shared" si="53"/>
        <v/>
      </c>
      <c r="U281" s="17"/>
      <c r="V281" s="6"/>
    </row>
    <row r="282" spans="5:22" s="103" customFormat="1" x14ac:dyDescent="0.2">
      <c r="E282" s="11">
        <f>IF(ISNUMBER('raw data'!B384),'raw data'!B384,FALSE)</f>
        <v>278</v>
      </c>
      <c r="F282" s="13">
        <f>IF(ISNUMBER('raw data'!C384),'raw data'!C384,FALSE)</f>
        <v>15.295999999999999</v>
      </c>
      <c r="G282" s="12">
        <f>IF(ISNUMBER('raw data'!D384),'raw data'!D384,FALSE)</f>
        <v>359.82</v>
      </c>
      <c r="H282" s="14">
        <f t="shared" si="54"/>
        <v>5.6276211136906369</v>
      </c>
      <c r="I282" s="104">
        <f>IF(ISNUMBER(results!C$38),4*PI()*F282/((G282*0.001)^2*results!C$38),4*PI()*F282/((G282*0.001)^2*results!D$38))</f>
        <v>17.674122242405804</v>
      </c>
      <c r="J282" s="15">
        <f t="shared" si="55"/>
        <v>5.6999999999999877</v>
      </c>
      <c r="K282" s="5">
        <f t="shared" si="48"/>
        <v>302</v>
      </c>
      <c r="L282" s="1">
        <f t="shared" si="49"/>
        <v>5.6970934865054046</v>
      </c>
      <c r="M282" s="2">
        <f t="shared" si="50"/>
        <v>18.013677216545513</v>
      </c>
      <c r="N282" s="3" t="b">
        <f t="shared" si="59"/>
        <v>0</v>
      </c>
      <c r="O282" s="3" t="str">
        <f t="shared" si="56"/>
        <v/>
      </c>
      <c r="P282" s="4" t="str">
        <f t="shared" si="57"/>
        <v/>
      </c>
      <c r="Q282" s="4" t="str">
        <f t="shared" si="58"/>
        <v/>
      </c>
      <c r="R282" s="4" t="str">
        <f t="shared" si="51"/>
        <v/>
      </c>
      <c r="S282" s="4" t="str">
        <f t="shared" si="52"/>
        <v/>
      </c>
      <c r="T282" s="100" t="str">
        <f t="shared" si="53"/>
        <v/>
      </c>
      <c r="U282" s="17"/>
      <c r="V282" s="6"/>
    </row>
    <row r="283" spans="5:22" s="103" customFormat="1" x14ac:dyDescent="0.2">
      <c r="E283" s="11">
        <f>IF(ISNUMBER('raw data'!B385),'raw data'!B385,FALSE)</f>
        <v>279</v>
      </c>
      <c r="F283" s="13">
        <f>IF(ISNUMBER('raw data'!C385),'raw data'!C385,FALSE)</f>
        <v>15.311</v>
      </c>
      <c r="G283" s="12">
        <f>IF(ISNUMBER('raw data'!D385),'raw data'!D385,FALSE)</f>
        <v>359.77</v>
      </c>
      <c r="H283" s="14">
        <f t="shared" si="54"/>
        <v>5.6312117818213654</v>
      </c>
      <c r="I283" s="104">
        <f>IF(ISNUMBER(results!C$38),4*PI()*F283/((G283*0.001)^2*results!C$38),4*PI()*F283/((G283*0.001)^2*results!D$38))</f>
        <v>17.696372120774814</v>
      </c>
      <c r="J283" s="15">
        <f t="shared" si="55"/>
        <v>5.6999999999999877</v>
      </c>
      <c r="K283" s="5">
        <f t="shared" si="48"/>
        <v>302</v>
      </c>
      <c r="L283" s="1">
        <f t="shared" si="49"/>
        <v>5.6970934865054046</v>
      </c>
      <c r="M283" s="2">
        <f t="shared" si="50"/>
        <v>18.013677216545513</v>
      </c>
      <c r="N283" s="3" t="b">
        <f t="shared" si="59"/>
        <v>0</v>
      </c>
      <c r="O283" s="3" t="str">
        <f t="shared" si="56"/>
        <v/>
      </c>
      <c r="P283" s="4" t="str">
        <f t="shared" si="57"/>
        <v/>
      </c>
      <c r="Q283" s="4" t="str">
        <f t="shared" si="58"/>
        <v/>
      </c>
      <c r="R283" s="4" t="str">
        <f t="shared" si="51"/>
        <v/>
      </c>
      <c r="S283" s="4" t="str">
        <f t="shared" si="52"/>
        <v/>
      </c>
      <c r="T283" s="100" t="str">
        <f t="shared" si="53"/>
        <v/>
      </c>
      <c r="U283" s="17"/>
      <c r="V283" s="6"/>
    </row>
    <row r="284" spans="5:22" s="103" customFormat="1" x14ac:dyDescent="0.2">
      <c r="E284" s="11">
        <f>IF(ISNUMBER('raw data'!B386),'raw data'!B386,FALSE)</f>
        <v>280</v>
      </c>
      <c r="F284" s="13">
        <f>IF(ISNUMBER('raw data'!C386),'raw data'!C386,FALSE)</f>
        <v>15.327999999999999</v>
      </c>
      <c r="G284" s="12">
        <f>IF(ISNUMBER('raw data'!D386),'raw data'!D386,FALSE)</f>
        <v>359.78</v>
      </c>
      <c r="H284" s="14">
        <f t="shared" si="54"/>
        <v>5.6347896031692493</v>
      </c>
      <c r="I284" s="104">
        <f>IF(ISNUMBER(results!C$38),4*PI()*F284/((G284*0.001)^2*results!C$38),4*PI()*F284/((G284*0.001)^2*results!D$38))</f>
        <v>17.715035818565848</v>
      </c>
      <c r="J284" s="15">
        <f t="shared" si="55"/>
        <v>5.6999999999999877</v>
      </c>
      <c r="K284" s="5">
        <f t="shared" si="48"/>
        <v>302</v>
      </c>
      <c r="L284" s="1">
        <f t="shared" si="49"/>
        <v>5.6970934865054046</v>
      </c>
      <c r="M284" s="2">
        <f t="shared" si="50"/>
        <v>18.013677216545513</v>
      </c>
      <c r="N284" s="3" t="b">
        <f t="shared" si="59"/>
        <v>0</v>
      </c>
      <c r="O284" s="3" t="str">
        <f t="shared" si="56"/>
        <v/>
      </c>
      <c r="P284" s="4" t="str">
        <f t="shared" si="57"/>
        <v/>
      </c>
      <c r="Q284" s="4" t="str">
        <f t="shared" si="58"/>
        <v/>
      </c>
      <c r="R284" s="4" t="str">
        <f t="shared" si="51"/>
        <v/>
      </c>
      <c r="S284" s="4" t="str">
        <f t="shared" si="52"/>
        <v/>
      </c>
      <c r="T284" s="100" t="str">
        <f t="shared" si="53"/>
        <v/>
      </c>
      <c r="U284" s="17"/>
      <c r="V284" s="6"/>
    </row>
    <row r="285" spans="5:22" s="103" customFormat="1" x14ac:dyDescent="0.2">
      <c r="E285" s="11">
        <f>IF(ISNUMBER('raw data'!B387),'raw data'!B387,FALSE)</f>
        <v>281</v>
      </c>
      <c r="F285" s="13">
        <f>IF(ISNUMBER('raw data'!C387),'raw data'!C387,FALSE)</f>
        <v>15.343</v>
      </c>
      <c r="G285" s="12">
        <f>IF(ISNUMBER('raw data'!D387),'raw data'!D387,FALSE)</f>
        <v>359.82</v>
      </c>
      <c r="H285" s="14">
        <f t="shared" si="54"/>
        <v>5.6383546693337454</v>
      </c>
      <c r="I285" s="104">
        <f>IF(ISNUMBER(results!C$38),4*PI()*F285/((G285*0.001)^2*results!C$38),4*PI()*F285/((G285*0.001)^2*results!D$38))</f>
        <v>17.728429495634956</v>
      </c>
      <c r="J285" s="15">
        <f t="shared" si="55"/>
        <v>5.6999999999999877</v>
      </c>
      <c r="K285" s="5">
        <f t="shared" si="48"/>
        <v>302</v>
      </c>
      <c r="L285" s="1">
        <f t="shared" si="49"/>
        <v>5.6970934865054046</v>
      </c>
      <c r="M285" s="2">
        <f t="shared" si="50"/>
        <v>18.013677216545513</v>
      </c>
      <c r="N285" s="3" t="b">
        <f t="shared" si="59"/>
        <v>0</v>
      </c>
      <c r="O285" s="3" t="str">
        <f t="shared" si="56"/>
        <v/>
      </c>
      <c r="P285" s="4" t="str">
        <f t="shared" si="57"/>
        <v/>
      </c>
      <c r="Q285" s="4" t="str">
        <f t="shared" si="58"/>
        <v/>
      </c>
      <c r="R285" s="4" t="str">
        <f t="shared" si="51"/>
        <v/>
      </c>
      <c r="S285" s="4" t="str">
        <f t="shared" si="52"/>
        <v/>
      </c>
      <c r="T285" s="100" t="str">
        <f t="shared" si="53"/>
        <v/>
      </c>
      <c r="U285" s="17"/>
      <c r="V285" s="6"/>
    </row>
    <row r="286" spans="5:22" s="103" customFormat="1" x14ac:dyDescent="0.2">
      <c r="E286" s="11">
        <f>IF(ISNUMBER('raw data'!B388),'raw data'!B388,FALSE)</f>
        <v>282</v>
      </c>
      <c r="F286" s="13">
        <f>IF(ISNUMBER('raw data'!C388),'raw data'!C388,FALSE)</f>
        <v>15.358000000000001</v>
      </c>
      <c r="G286" s="12">
        <f>IF(ISNUMBER('raw data'!D388),'raw data'!D388,FALSE)</f>
        <v>359.78</v>
      </c>
      <c r="H286" s="14">
        <f t="shared" si="54"/>
        <v>5.6419070709381138</v>
      </c>
      <c r="I286" s="104">
        <f>IF(ISNUMBER(results!C$38),4*PI()*F286/((G286*0.001)^2*results!C$38),4*PI()*F286/((G286*0.001)^2*results!D$38))</f>
        <v>17.749707731049998</v>
      </c>
      <c r="J286" s="15">
        <f t="shared" si="55"/>
        <v>5.6999999999999877</v>
      </c>
      <c r="K286" s="5">
        <f t="shared" si="48"/>
        <v>302</v>
      </c>
      <c r="L286" s="1">
        <f t="shared" si="49"/>
        <v>5.6970934865054046</v>
      </c>
      <c r="M286" s="2">
        <f t="shared" si="50"/>
        <v>18.013677216545513</v>
      </c>
      <c r="N286" s="3" t="b">
        <f t="shared" si="59"/>
        <v>0</v>
      </c>
      <c r="O286" s="3" t="str">
        <f t="shared" si="56"/>
        <v/>
      </c>
      <c r="P286" s="4" t="str">
        <f t="shared" si="57"/>
        <v/>
      </c>
      <c r="Q286" s="4" t="str">
        <f t="shared" si="58"/>
        <v/>
      </c>
      <c r="R286" s="4" t="str">
        <f t="shared" si="51"/>
        <v/>
      </c>
      <c r="S286" s="4" t="str">
        <f t="shared" si="52"/>
        <v/>
      </c>
      <c r="T286" s="100" t="str">
        <f t="shared" si="53"/>
        <v/>
      </c>
      <c r="U286" s="17"/>
      <c r="V286" s="6"/>
    </row>
    <row r="287" spans="5:22" s="103" customFormat="1" x14ac:dyDescent="0.2">
      <c r="E287" s="11">
        <f>IF(ISNUMBER('raw data'!B389),'raw data'!B389,FALSE)</f>
        <v>283</v>
      </c>
      <c r="F287" s="13">
        <f>IF(ISNUMBER('raw data'!C389),'raw data'!C389,FALSE)</f>
        <v>15.37</v>
      </c>
      <c r="G287" s="12">
        <f>IF(ISNUMBER('raw data'!D389),'raw data'!D389,FALSE)</f>
        <v>359.8</v>
      </c>
      <c r="H287" s="14">
        <f t="shared" si="54"/>
        <v>5.6454468976432377</v>
      </c>
      <c r="I287" s="104">
        <f>IF(ISNUMBER(results!C$38),4*PI()*F287/((G287*0.001)^2*results!C$38),4*PI()*F287/((G287*0.001)^2*results!D$38))</f>
        <v>17.761601723082112</v>
      </c>
      <c r="J287" s="15">
        <f t="shared" si="55"/>
        <v>5.6999999999999877</v>
      </c>
      <c r="K287" s="5">
        <f t="shared" si="48"/>
        <v>302</v>
      </c>
      <c r="L287" s="1">
        <f t="shared" si="49"/>
        <v>5.6970934865054046</v>
      </c>
      <c r="M287" s="2">
        <f t="shared" si="50"/>
        <v>18.013677216545513</v>
      </c>
      <c r="N287" s="3" t="b">
        <f t="shared" si="59"/>
        <v>0</v>
      </c>
      <c r="O287" s="3" t="str">
        <f t="shared" si="56"/>
        <v/>
      </c>
      <c r="P287" s="4" t="str">
        <f t="shared" si="57"/>
        <v/>
      </c>
      <c r="Q287" s="4" t="str">
        <f t="shared" si="58"/>
        <v/>
      </c>
      <c r="R287" s="4" t="str">
        <f t="shared" si="51"/>
        <v/>
      </c>
      <c r="S287" s="4" t="str">
        <f t="shared" si="52"/>
        <v/>
      </c>
      <c r="T287" s="100" t="str">
        <f t="shared" si="53"/>
        <v/>
      </c>
      <c r="U287" s="17"/>
      <c r="V287" s="6"/>
    </row>
    <row r="288" spans="5:22" s="103" customFormat="1" x14ac:dyDescent="0.2">
      <c r="E288" s="11">
        <f>IF(ISNUMBER('raw data'!B390),'raw data'!B390,FALSE)</f>
        <v>284</v>
      </c>
      <c r="F288" s="13">
        <f>IF(ISNUMBER('raw data'!C390),'raw data'!C390,FALSE)</f>
        <v>15.387</v>
      </c>
      <c r="G288" s="12">
        <f>IF(ISNUMBER('raw data'!D390),'raw data'!D390,FALSE)</f>
        <v>359.78</v>
      </c>
      <c r="H288" s="14">
        <f t="shared" si="54"/>
        <v>5.6489742381612063</v>
      </c>
      <c r="I288" s="104">
        <f>IF(ISNUMBER(results!C$38),4*PI()*F288/((G288*0.001)^2*results!C$38),4*PI()*F288/((G288*0.001)^2*results!D$38))</f>
        <v>17.783223913118004</v>
      </c>
      <c r="J288" s="15">
        <f t="shared" si="55"/>
        <v>5.6999999999999877</v>
      </c>
      <c r="K288" s="5">
        <f t="shared" si="48"/>
        <v>302</v>
      </c>
      <c r="L288" s="1">
        <f t="shared" si="49"/>
        <v>5.6970934865054046</v>
      </c>
      <c r="M288" s="2">
        <f t="shared" si="50"/>
        <v>18.013677216545513</v>
      </c>
      <c r="N288" s="3" t="b">
        <f t="shared" si="59"/>
        <v>0</v>
      </c>
      <c r="O288" s="3" t="str">
        <f t="shared" si="56"/>
        <v/>
      </c>
      <c r="P288" s="4" t="str">
        <f t="shared" si="57"/>
        <v/>
      </c>
      <c r="Q288" s="4" t="str">
        <f t="shared" si="58"/>
        <v/>
      </c>
      <c r="R288" s="4" t="str">
        <f t="shared" si="51"/>
        <v/>
      </c>
      <c r="S288" s="4" t="str">
        <f t="shared" si="52"/>
        <v/>
      </c>
      <c r="T288" s="100" t="str">
        <f t="shared" si="53"/>
        <v/>
      </c>
      <c r="U288" s="17"/>
      <c r="V288" s="6"/>
    </row>
    <row r="289" spans="5:22" s="103" customFormat="1" x14ac:dyDescent="0.2">
      <c r="E289" s="11">
        <f>IF(ISNUMBER('raw data'!B391),'raw data'!B391,FALSE)</f>
        <v>285</v>
      </c>
      <c r="F289" s="13">
        <f>IF(ISNUMBER('raw data'!C391),'raw data'!C391,FALSE)</f>
        <v>15.403</v>
      </c>
      <c r="G289" s="12">
        <f>IF(ISNUMBER('raw data'!D391),'raw data'!D391,FALSE)</f>
        <v>359.8</v>
      </c>
      <c r="H289" s="14">
        <f t="shared" si="54"/>
        <v>5.6524891802686508</v>
      </c>
      <c r="I289" s="104">
        <f>IF(ISNUMBER(results!C$38),4*PI()*F289/((G289*0.001)^2*results!C$38),4*PI()*F289/((G289*0.001)^2*results!D$38))</f>
        <v>17.799736586898749</v>
      </c>
      <c r="J289" s="15">
        <f t="shared" si="55"/>
        <v>5.6999999999999877</v>
      </c>
      <c r="K289" s="5">
        <f t="shared" si="48"/>
        <v>302</v>
      </c>
      <c r="L289" s="1">
        <f t="shared" si="49"/>
        <v>5.6970934865054046</v>
      </c>
      <c r="M289" s="2">
        <f t="shared" si="50"/>
        <v>18.013677216545513</v>
      </c>
      <c r="N289" s="3" t="b">
        <f t="shared" si="59"/>
        <v>0</v>
      </c>
      <c r="O289" s="3" t="str">
        <f t="shared" si="56"/>
        <v/>
      </c>
      <c r="P289" s="4" t="str">
        <f t="shared" si="57"/>
        <v/>
      </c>
      <c r="Q289" s="4" t="str">
        <f t="shared" si="58"/>
        <v/>
      </c>
      <c r="R289" s="4" t="str">
        <f t="shared" si="51"/>
        <v/>
      </c>
      <c r="S289" s="4" t="str">
        <f t="shared" si="52"/>
        <v/>
      </c>
      <c r="T289" s="100" t="str">
        <f t="shared" si="53"/>
        <v/>
      </c>
      <c r="U289" s="17"/>
      <c r="V289" s="6"/>
    </row>
    <row r="290" spans="5:22" s="103" customFormat="1" x14ac:dyDescent="0.2">
      <c r="E290" s="11">
        <f>IF(ISNUMBER('raw data'!B392),'raw data'!B392,FALSE)</f>
        <v>286</v>
      </c>
      <c r="F290" s="13">
        <f>IF(ISNUMBER('raw data'!C392),'raw data'!C392,FALSE)</f>
        <v>15.416</v>
      </c>
      <c r="G290" s="12">
        <f>IF(ISNUMBER('raw data'!D392),'raw data'!D392,FALSE)</f>
        <v>359.81</v>
      </c>
      <c r="H290" s="14">
        <f t="shared" si="54"/>
        <v>5.6559918108198524</v>
      </c>
      <c r="I290" s="104">
        <f>IF(ISNUMBER(results!C$38),4*PI()*F290/((G290*0.001)^2*results!C$38),4*PI()*F290/((G290*0.001)^2*results!D$38))</f>
        <v>17.813769194320717</v>
      </c>
      <c r="J290" s="15">
        <f t="shared" si="55"/>
        <v>5.6999999999999877</v>
      </c>
      <c r="K290" s="5">
        <f t="shared" si="48"/>
        <v>302</v>
      </c>
      <c r="L290" s="1">
        <f t="shared" si="49"/>
        <v>5.6970934865054046</v>
      </c>
      <c r="M290" s="2">
        <f t="shared" si="50"/>
        <v>18.013677216545513</v>
      </c>
      <c r="N290" s="3" t="b">
        <f t="shared" si="59"/>
        <v>0</v>
      </c>
      <c r="O290" s="3" t="str">
        <f t="shared" si="56"/>
        <v/>
      </c>
      <c r="P290" s="4" t="str">
        <f t="shared" si="57"/>
        <v/>
      </c>
      <c r="Q290" s="4" t="str">
        <f t="shared" si="58"/>
        <v/>
      </c>
      <c r="R290" s="4" t="str">
        <f t="shared" si="51"/>
        <v/>
      </c>
      <c r="S290" s="4" t="str">
        <f t="shared" si="52"/>
        <v/>
      </c>
      <c r="T290" s="100" t="str">
        <f t="shared" si="53"/>
        <v/>
      </c>
      <c r="U290" s="17"/>
      <c r="V290" s="6"/>
    </row>
    <row r="291" spans="5:22" s="103" customFormat="1" x14ac:dyDescent="0.2">
      <c r="E291" s="11">
        <f>IF(ISNUMBER('raw data'!B393),'raw data'!B393,FALSE)</f>
        <v>287</v>
      </c>
      <c r="F291" s="13">
        <f>IF(ISNUMBER('raw data'!C393),'raw data'!C393,FALSE)</f>
        <v>15.430999999999999</v>
      </c>
      <c r="G291" s="12">
        <f>IF(ISNUMBER('raw data'!D393),'raw data'!D393,FALSE)</f>
        <v>359.78</v>
      </c>
      <c r="H291" s="14">
        <f t="shared" si="54"/>
        <v>5.6594822157596214</v>
      </c>
      <c r="I291" s="104">
        <f>IF(ISNUMBER(results!C$38),4*PI()*F291/((G291*0.001)^2*results!C$38),4*PI()*F291/((G291*0.001)^2*results!D$38))</f>
        <v>17.834076051428081</v>
      </c>
      <c r="J291" s="15">
        <f t="shared" si="55"/>
        <v>5.6999999999999877</v>
      </c>
      <c r="K291" s="5">
        <f t="shared" si="48"/>
        <v>302</v>
      </c>
      <c r="L291" s="1">
        <f t="shared" si="49"/>
        <v>5.6970934865054046</v>
      </c>
      <c r="M291" s="2">
        <f t="shared" si="50"/>
        <v>18.013677216545513</v>
      </c>
      <c r="N291" s="3" t="b">
        <f t="shared" si="59"/>
        <v>0</v>
      </c>
      <c r="O291" s="3" t="str">
        <f t="shared" si="56"/>
        <v/>
      </c>
      <c r="P291" s="4" t="str">
        <f t="shared" si="57"/>
        <v/>
      </c>
      <c r="Q291" s="4" t="str">
        <f t="shared" si="58"/>
        <v/>
      </c>
      <c r="R291" s="4" t="str">
        <f t="shared" si="51"/>
        <v/>
      </c>
      <c r="S291" s="4" t="str">
        <f t="shared" si="52"/>
        <v/>
      </c>
      <c r="T291" s="100" t="str">
        <f t="shared" si="53"/>
        <v/>
      </c>
      <c r="U291" s="17"/>
      <c r="V291" s="6"/>
    </row>
    <row r="292" spans="5:22" s="103" customFormat="1" x14ac:dyDescent="0.2">
      <c r="E292" s="11">
        <f>IF(ISNUMBER('raw data'!B394),'raw data'!B394,FALSE)</f>
        <v>288</v>
      </c>
      <c r="F292" s="13">
        <f>IF(ISNUMBER('raw data'!C394),'raw data'!C394,FALSE)</f>
        <v>15.446</v>
      </c>
      <c r="G292" s="12">
        <f>IF(ISNUMBER('raw data'!D394),'raw data'!D394,FALSE)</f>
        <v>359.81</v>
      </c>
      <c r="H292" s="14">
        <f t="shared" si="54"/>
        <v>5.6629604801359461</v>
      </c>
      <c r="I292" s="104">
        <f>IF(ISNUMBER(results!C$38),4*PI()*F292/((G292*0.001)^2*results!C$38),4*PI()*F292/((G292*0.001)^2*results!D$38))</f>
        <v>17.848435325342354</v>
      </c>
      <c r="J292" s="15">
        <f t="shared" si="55"/>
        <v>5.6999999999999877</v>
      </c>
      <c r="K292" s="5">
        <f t="shared" si="48"/>
        <v>302</v>
      </c>
      <c r="L292" s="1">
        <f t="shared" si="49"/>
        <v>5.6970934865054046</v>
      </c>
      <c r="M292" s="2">
        <f t="shared" si="50"/>
        <v>18.013677216545513</v>
      </c>
      <c r="N292" s="3" t="b">
        <f t="shared" si="59"/>
        <v>0</v>
      </c>
      <c r="O292" s="3" t="str">
        <f t="shared" si="56"/>
        <v/>
      </c>
      <c r="P292" s="4" t="str">
        <f t="shared" si="57"/>
        <v/>
      </c>
      <c r="Q292" s="4" t="str">
        <f t="shared" si="58"/>
        <v/>
      </c>
      <c r="R292" s="4" t="str">
        <f t="shared" si="51"/>
        <v/>
      </c>
      <c r="S292" s="4" t="str">
        <f t="shared" si="52"/>
        <v/>
      </c>
      <c r="T292" s="100" t="str">
        <f t="shared" si="53"/>
        <v/>
      </c>
      <c r="U292" s="17"/>
      <c r="V292" s="6"/>
    </row>
    <row r="293" spans="5:22" s="103" customFormat="1" x14ac:dyDescent="0.2">
      <c r="E293" s="11">
        <f>IF(ISNUMBER('raw data'!B395),'raw data'!B395,FALSE)</f>
        <v>289</v>
      </c>
      <c r="F293" s="13">
        <f>IF(ISNUMBER('raw data'!C395),'raw data'!C395,FALSE)</f>
        <v>15.459</v>
      </c>
      <c r="G293" s="12">
        <f>IF(ISNUMBER('raw data'!D395),'raw data'!D395,FALSE)</f>
        <v>359.78</v>
      </c>
      <c r="H293" s="14">
        <f t="shared" si="54"/>
        <v>5.6664266881124323</v>
      </c>
      <c r="I293" s="104">
        <f>IF(ISNUMBER(results!C$38),4*PI()*F293/((G293*0.001)^2*results!C$38),4*PI()*F293/((G293*0.001)^2*results!D$38))</f>
        <v>17.866436503079949</v>
      </c>
      <c r="J293" s="15">
        <f t="shared" si="55"/>
        <v>5.6999999999999877</v>
      </c>
      <c r="K293" s="5">
        <f t="shared" si="48"/>
        <v>302</v>
      </c>
      <c r="L293" s="1">
        <f t="shared" si="49"/>
        <v>5.6970934865054046</v>
      </c>
      <c r="M293" s="2">
        <f t="shared" si="50"/>
        <v>18.013677216545513</v>
      </c>
      <c r="N293" s="3" t="b">
        <f t="shared" si="59"/>
        <v>0</v>
      </c>
      <c r="O293" s="3" t="str">
        <f t="shared" si="56"/>
        <v/>
      </c>
      <c r="P293" s="4" t="str">
        <f t="shared" si="57"/>
        <v/>
      </c>
      <c r="Q293" s="4" t="str">
        <f t="shared" si="58"/>
        <v/>
      </c>
      <c r="R293" s="4" t="str">
        <f t="shared" si="51"/>
        <v/>
      </c>
      <c r="S293" s="4" t="str">
        <f t="shared" si="52"/>
        <v/>
      </c>
      <c r="T293" s="100" t="str">
        <f t="shared" si="53"/>
        <v/>
      </c>
      <c r="U293" s="17"/>
      <c r="V293" s="6"/>
    </row>
    <row r="294" spans="5:22" s="103" customFormat="1" x14ac:dyDescent="0.2">
      <c r="E294" s="11">
        <f>IF(ISNUMBER('raw data'!B396),'raw data'!B396,FALSE)</f>
        <v>290</v>
      </c>
      <c r="F294" s="13">
        <f>IF(ISNUMBER('raw data'!C396),'raw data'!C396,FALSE)</f>
        <v>15.473000000000001</v>
      </c>
      <c r="G294" s="12">
        <f>IF(ISNUMBER('raw data'!D396),'raw data'!D396,FALSE)</f>
        <v>359.81</v>
      </c>
      <c r="H294" s="14">
        <f t="shared" si="54"/>
        <v>5.6698809229805196</v>
      </c>
      <c r="I294" s="104">
        <f>IF(ISNUMBER(results!C$38),4*PI()*F294/((G294*0.001)^2*results!C$38),4*PI()*F294/((G294*0.001)^2*results!D$38))</f>
        <v>17.879634843261837</v>
      </c>
      <c r="J294" s="15">
        <f t="shared" si="55"/>
        <v>5.6999999999999877</v>
      </c>
      <c r="K294" s="5">
        <f t="shared" si="48"/>
        <v>302</v>
      </c>
      <c r="L294" s="1">
        <f t="shared" si="49"/>
        <v>5.6970934865054046</v>
      </c>
      <c r="M294" s="2">
        <f t="shared" si="50"/>
        <v>18.013677216545513</v>
      </c>
      <c r="N294" s="3" t="b">
        <f t="shared" si="59"/>
        <v>0</v>
      </c>
      <c r="O294" s="3" t="str">
        <f t="shared" si="56"/>
        <v/>
      </c>
      <c r="P294" s="4" t="str">
        <f t="shared" si="57"/>
        <v/>
      </c>
      <c r="Q294" s="4" t="str">
        <f t="shared" si="58"/>
        <v/>
      </c>
      <c r="R294" s="4" t="str">
        <f t="shared" si="51"/>
        <v/>
      </c>
      <c r="S294" s="4" t="str">
        <f t="shared" si="52"/>
        <v/>
      </c>
      <c r="T294" s="100" t="str">
        <f t="shared" si="53"/>
        <v/>
      </c>
      <c r="U294" s="17"/>
      <c r="V294" s="6"/>
    </row>
    <row r="295" spans="5:22" s="103" customFormat="1" x14ac:dyDescent="0.2">
      <c r="E295" s="11">
        <f>IF(ISNUMBER('raw data'!B397),'raw data'!B397,FALSE)</f>
        <v>291</v>
      </c>
      <c r="F295" s="13">
        <f>IF(ISNUMBER('raw data'!C397),'raw data'!C397,FALSE)</f>
        <v>15.489000000000001</v>
      </c>
      <c r="G295" s="12">
        <f>IF(ISNUMBER('raw data'!D397),'raw data'!D397,FALSE)</f>
        <v>359.78</v>
      </c>
      <c r="H295" s="14">
        <f t="shared" si="54"/>
        <v>5.6733232671714928</v>
      </c>
      <c r="I295" s="104">
        <f>IF(ISNUMBER(results!C$38),4*PI()*F295/((G295*0.001)^2*results!C$38),4*PI()*F295/((G295*0.001)^2*results!D$38))</f>
        <v>17.901108415564096</v>
      </c>
      <c r="J295" s="15">
        <f t="shared" si="55"/>
        <v>5.6999999999999877</v>
      </c>
      <c r="K295" s="5">
        <f t="shared" si="48"/>
        <v>302</v>
      </c>
      <c r="L295" s="1">
        <f t="shared" si="49"/>
        <v>5.6970934865054046</v>
      </c>
      <c r="M295" s="2">
        <f t="shared" si="50"/>
        <v>18.013677216545513</v>
      </c>
      <c r="N295" s="3" t="b">
        <f t="shared" si="59"/>
        <v>0</v>
      </c>
      <c r="O295" s="3" t="str">
        <f t="shared" si="56"/>
        <v/>
      </c>
      <c r="P295" s="4" t="str">
        <f t="shared" si="57"/>
        <v/>
      </c>
      <c r="Q295" s="4" t="str">
        <f t="shared" si="58"/>
        <v/>
      </c>
      <c r="R295" s="4" t="str">
        <f t="shared" si="51"/>
        <v/>
      </c>
      <c r="S295" s="4" t="str">
        <f t="shared" si="52"/>
        <v/>
      </c>
      <c r="T295" s="100" t="str">
        <f t="shared" si="53"/>
        <v/>
      </c>
      <c r="U295" s="17"/>
      <c r="V295" s="6"/>
    </row>
    <row r="296" spans="5:22" s="103" customFormat="1" x14ac:dyDescent="0.2">
      <c r="E296" s="11">
        <f>IF(ISNUMBER('raw data'!B398),'raw data'!B398,FALSE)</f>
        <v>292</v>
      </c>
      <c r="F296" s="13">
        <f>IF(ISNUMBER('raw data'!C398),'raw data'!C398,FALSE)</f>
        <v>15.503</v>
      </c>
      <c r="G296" s="12">
        <f>IF(ISNUMBER('raw data'!D398),'raw data'!D398,FALSE)</f>
        <v>359.77</v>
      </c>
      <c r="H296" s="14">
        <f t="shared" si="54"/>
        <v>5.6767538022682817</v>
      </c>
      <c r="I296" s="104">
        <f>IF(ISNUMBER(results!C$38),4*PI()*F296/((G296*0.001)^2*results!C$38),4*PI()*F296/((G296*0.001)^2*results!D$38))</f>
        <v>17.918284696517013</v>
      </c>
      <c r="J296" s="15">
        <f t="shared" si="55"/>
        <v>5.6999999999999877</v>
      </c>
      <c r="K296" s="5">
        <f t="shared" si="48"/>
        <v>302</v>
      </c>
      <c r="L296" s="1">
        <f t="shared" si="49"/>
        <v>5.6970934865054046</v>
      </c>
      <c r="M296" s="2">
        <f t="shared" si="50"/>
        <v>18.013677216545513</v>
      </c>
      <c r="N296" s="3" t="b">
        <f t="shared" si="59"/>
        <v>0</v>
      </c>
      <c r="O296" s="3" t="str">
        <f t="shared" si="56"/>
        <v/>
      </c>
      <c r="P296" s="4" t="str">
        <f t="shared" si="57"/>
        <v/>
      </c>
      <c r="Q296" s="4" t="str">
        <f t="shared" si="58"/>
        <v/>
      </c>
      <c r="R296" s="4" t="str">
        <f t="shared" si="51"/>
        <v/>
      </c>
      <c r="S296" s="4" t="str">
        <f t="shared" si="52"/>
        <v/>
      </c>
      <c r="T296" s="100" t="str">
        <f t="shared" si="53"/>
        <v/>
      </c>
      <c r="U296" s="17"/>
      <c r="V296" s="6"/>
    </row>
    <row r="297" spans="5:22" s="103" customFormat="1" x14ac:dyDescent="0.2">
      <c r="E297" s="11">
        <f>IF(ISNUMBER('raw data'!B399),'raw data'!B399,FALSE)</f>
        <v>293</v>
      </c>
      <c r="F297" s="13">
        <f>IF(ISNUMBER('raw data'!C399),'raw data'!C399,FALSE)</f>
        <v>15.518000000000001</v>
      </c>
      <c r="G297" s="12">
        <f>IF(ISNUMBER('raw data'!D399),'raw data'!D399,FALSE)</f>
        <v>359.81</v>
      </c>
      <c r="H297" s="14">
        <f t="shared" si="54"/>
        <v>5.6801726090170677</v>
      </c>
      <c r="I297" s="104">
        <f>IF(ISNUMBER(results!C$38),4*PI()*F297/((G297*0.001)^2*results!C$38),4*PI()*F297/((G297*0.001)^2*results!D$38))</f>
        <v>17.931634039794297</v>
      </c>
      <c r="J297" s="15">
        <f t="shared" si="55"/>
        <v>5.6999999999999877</v>
      </c>
      <c r="K297" s="5">
        <f t="shared" si="48"/>
        <v>302</v>
      </c>
      <c r="L297" s="1">
        <f t="shared" si="49"/>
        <v>5.6970934865054046</v>
      </c>
      <c r="M297" s="2">
        <f t="shared" si="50"/>
        <v>18.013677216545513</v>
      </c>
      <c r="N297" s="3" t="b">
        <f t="shared" si="59"/>
        <v>0</v>
      </c>
      <c r="O297" s="3" t="str">
        <f t="shared" si="56"/>
        <v/>
      </c>
      <c r="P297" s="4" t="str">
        <f t="shared" si="57"/>
        <v/>
      </c>
      <c r="Q297" s="4" t="str">
        <f t="shared" si="58"/>
        <v/>
      </c>
      <c r="R297" s="4" t="str">
        <f t="shared" si="51"/>
        <v/>
      </c>
      <c r="S297" s="4" t="str">
        <f t="shared" si="52"/>
        <v/>
      </c>
      <c r="T297" s="100" t="str">
        <f t="shared" si="53"/>
        <v/>
      </c>
      <c r="U297" s="17"/>
      <c r="V297" s="6"/>
    </row>
    <row r="298" spans="5:22" s="103" customFormat="1" x14ac:dyDescent="0.2">
      <c r="E298" s="11">
        <f>IF(ISNUMBER('raw data'!B400),'raw data'!B400,FALSE)</f>
        <v>294</v>
      </c>
      <c r="F298" s="13">
        <f>IF(ISNUMBER('raw data'!C400),'raw data'!C400,FALSE)</f>
        <v>15.532999999999999</v>
      </c>
      <c r="G298" s="12">
        <f>IF(ISNUMBER('raw data'!D400),'raw data'!D400,FALSE)</f>
        <v>359.79</v>
      </c>
      <c r="H298" s="14">
        <f t="shared" si="54"/>
        <v>5.6835797673386814</v>
      </c>
      <c r="I298" s="104">
        <f>IF(ISNUMBER(results!C$38),4*PI()*F298/((G298*0.001)^2*results!C$38),4*PI()*F298/((G298*0.001)^2*results!D$38))</f>
        <v>17.950962654484218</v>
      </c>
      <c r="J298" s="15">
        <f t="shared" si="55"/>
        <v>5.6999999999999877</v>
      </c>
      <c r="K298" s="5">
        <f t="shared" si="48"/>
        <v>302</v>
      </c>
      <c r="L298" s="1">
        <f t="shared" si="49"/>
        <v>5.6970934865054046</v>
      </c>
      <c r="M298" s="2">
        <f t="shared" si="50"/>
        <v>18.013677216545513</v>
      </c>
      <c r="N298" s="3" t="b">
        <f t="shared" si="59"/>
        <v>0</v>
      </c>
      <c r="O298" s="3" t="str">
        <f t="shared" si="56"/>
        <v/>
      </c>
      <c r="P298" s="4" t="str">
        <f t="shared" si="57"/>
        <v/>
      </c>
      <c r="Q298" s="4" t="str">
        <f t="shared" si="58"/>
        <v/>
      </c>
      <c r="R298" s="4" t="str">
        <f t="shared" si="51"/>
        <v/>
      </c>
      <c r="S298" s="4" t="str">
        <f t="shared" si="52"/>
        <v/>
      </c>
      <c r="T298" s="100" t="str">
        <f t="shared" si="53"/>
        <v/>
      </c>
      <c r="U298" s="17"/>
      <c r="V298" s="6"/>
    </row>
    <row r="299" spans="5:22" s="103" customFormat="1" x14ac:dyDescent="0.2">
      <c r="E299" s="11">
        <f>IF(ISNUMBER('raw data'!B401),'raw data'!B401,FALSE)</f>
        <v>295</v>
      </c>
      <c r="F299" s="13">
        <f>IF(ISNUMBER('raw data'!C401),'raw data'!C401,FALSE)</f>
        <v>15.545</v>
      </c>
      <c r="G299" s="12">
        <f>IF(ISNUMBER('raw data'!D401),'raw data'!D401,FALSE)</f>
        <v>359.8</v>
      </c>
      <c r="H299" s="14">
        <f t="shared" si="54"/>
        <v>5.6869753563398202</v>
      </c>
      <c r="I299" s="104">
        <f>IF(ISNUMBER(results!C$38),4*PI()*F299/((G299*0.001)^2*results!C$38),4*PI()*F299/((G299*0.001)^2*results!D$38))</f>
        <v>17.96383206150367</v>
      </c>
      <c r="J299" s="15">
        <f t="shared" si="55"/>
        <v>5.6999999999999877</v>
      </c>
      <c r="K299" s="5">
        <f t="shared" si="48"/>
        <v>302</v>
      </c>
      <c r="L299" s="1">
        <f t="shared" si="49"/>
        <v>5.6970934865054046</v>
      </c>
      <c r="M299" s="2">
        <f t="shared" si="50"/>
        <v>18.013677216545513</v>
      </c>
      <c r="N299" s="3" t="b">
        <f t="shared" si="59"/>
        <v>0</v>
      </c>
      <c r="O299" s="3" t="str">
        <f t="shared" si="56"/>
        <v/>
      </c>
      <c r="P299" s="4" t="str">
        <f t="shared" si="57"/>
        <v/>
      </c>
      <c r="Q299" s="4" t="str">
        <f t="shared" si="58"/>
        <v/>
      </c>
      <c r="R299" s="4" t="str">
        <f t="shared" si="51"/>
        <v/>
      </c>
      <c r="S299" s="4" t="str">
        <f t="shared" si="52"/>
        <v/>
      </c>
      <c r="T299" s="100" t="str">
        <f t="shared" si="53"/>
        <v/>
      </c>
      <c r="U299" s="17"/>
      <c r="V299" s="6"/>
    </row>
    <row r="300" spans="5:22" s="103" customFormat="1" x14ac:dyDescent="0.2">
      <c r="E300" s="11">
        <f>IF(ISNUMBER('raw data'!B402),'raw data'!B402,FALSE)</f>
        <v>296</v>
      </c>
      <c r="F300" s="13">
        <f>IF(ISNUMBER('raw data'!C402),'raw data'!C402,FALSE)</f>
        <v>15.558999999999999</v>
      </c>
      <c r="G300" s="12">
        <f>IF(ISNUMBER('raw data'!D402),'raw data'!D402,FALSE)</f>
        <v>359.78</v>
      </c>
      <c r="H300" s="14">
        <f t="shared" si="54"/>
        <v>5.6903594543240601</v>
      </c>
      <c r="I300" s="104">
        <f>IF(ISNUMBER(results!C$38),4*PI()*F300/((G300*0.001)^2*results!C$38),4*PI()*F300/((G300*0.001)^2*results!D$38))</f>
        <v>17.982009544693767</v>
      </c>
      <c r="J300" s="15">
        <f t="shared" si="55"/>
        <v>5.6999999999999877</v>
      </c>
      <c r="K300" s="5">
        <f t="shared" si="48"/>
        <v>302</v>
      </c>
      <c r="L300" s="1">
        <f t="shared" si="49"/>
        <v>5.6970934865054046</v>
      </c>
      <c r="M300" s="2">
        <f t="shared" si="50"/>
        <v>18.013677216545513</v>
      </c>
      <c r="N300" s="3" t="b">
        <f t="shared" si="59"/>
        <v>0</v>
      </c>
      <c r="O300" s="3" t="str">
        <f t="shared" si="56"/>
        <v/>
      </c>
      <c r="P300" s="4" t="str">
        <f t="shared" si="57"/>
        <v/>
      </c>
      <c r="Q300" s="4" t="str">
        <f t="shared" si="58"/>
        <v/>
      </c>
      <c r="R300" s="4" t="str">
        <f t="shared" si="51"/>
        <v/>
      </c>
      <c r="S300" s="4" t="str">
        <f t="shared" si="52"/>
        <v/>
      </c>
      <c r="T300" s="100" t="str">
        <f t="shared" si="53"/>
        <v/>
      </c>
      <c r="U300" s="17"/>
      <c r="V300" s="6"/>
    </row>
    <row r="301" spans="5:22" s="103" customFormat="1" x14ac:dyDescent="0.2">
      <c r="E301" s="11">
        <f>IF(ISNUMBER('raw data'!B403),'raw data'!B403,FALSE)</f>
        <v>297</v>
      </c>
      <c r="F301" s="13">
        <f>IF(ISNUMBER('raw data'!C403),'raw data'!C403,FALSE)</f>
        <v>15.574</v>
      </c>
      <c r="G301" s="12">
        <f>IF(ISNUMBER('raw data'!D403),'raw data'!D403,FALSE)</f>
        <v>359.8</v>
      </c>
      <c r="H301" s="14">
        <f t="shared" si="54"/>
        <v>5.6937321388026998</v>
      </c>
      <c r="I301" s="104">
        <f>IF(ISNUMBER(results!C$38),4*PI()*F301/((G301*0.001)^2*results!C$38),4*PI()*F301/((G301*0.001)^2*results!D$38))</f>
        <v>17.99734451758496</v>
      </c>
      <c r="J301" s="15">
        <f t="shared" si="55"/>
        <v>5.6999999999999877</v>
      </c>
      <c r="K301" s="5">
        <f t="shared" si="48"/>
        <v>302</v>
      </c>
      <c r="L301" s="1">
        <f t="shared" si="49"/>
        <v>5.6970934865054046</v>
      </c>
      <c r="M301" s="2">
        <f t="shared" si="50"/>
        <v>18.013677216545513</v>
      </c>
      <c r="N301" s="3" t="b">
        <f t="shared" si="59"/>
        <v>0</v>
      </c>
      <c r="O301" s="3" t="str">
        <f t="shared" si="56"/>
        <v/>
      </c>
      <c r="P301" s="4" t="str">
        <f t="shared" si="57"/>
        <v/>
      </c>
      <c r="Q301" s="4" t="str">
        <f t="shared" si="58"/>
        <v/>
      </c>
      <c r="R301" s="4" t="str">
        <f t="shared" si="51"/>
        <v/>
      </c>
      <c r="S301" s="4" t="str">
        <f t="shared" si="52"/>
        <v/>
      </c>
      <c r="T301" s="100" t="str">
        <f t="shared" si="53"/>
        <v/>
      </c>
      <c r="U301" s="17"/>
      <c r="V301" s="6"/>
    </row>
    <row r="302" spans="5:22" s="103" customFormat="1" x14ac:dyDescent="0.2">
      <c r="E302" s="11">
        <f>IF(ISNUMBER('raw data'!B404),'raw data'!B404,FALSE)</f>
        <v>298</v>
      </c>
      <c r="F302" s="13">
        <f>IF(ISNUMBER('raw data'!C404),'raw data'!C404,FALSE)</f>
        <v>15.589</v>
      </c>
      <c r="G302" s="12">
        <f>IF(ISNUMBER('raw data'!D404),'raw data'!D404,FALSE)</f>
        <v>359.81</v>
      </c>
      <c r="H302" s="14">
        <f t="shared" si="54"/>
        <v>5.6970934865054046</v>
      </c>
      <c r="I302" s="104">
        <f>IF(ISNUMBER(results!C$38),4*PI()*F302/((G302*0.001)^2*results!C$38),4*PI()*F302/((G302*0.001)^2*results!D$38))</f>
        <v>18.013677216545513</v>
      </c>
      <c r="J302" s="15">
        <f t="shared" si="55"/>
        <v>5.6999999999999877</v>
      </c>
      <c r="K302" s="5">
        <f t="shared" si="48"/>
        <v>302</v>
      </c>
      <c r="L302" s="1">
        <f t="shared" si="49"/>
        <v>5.6970934865054046</v>
      </c>
      <c r="M302" s="2">
        <f t="shared" si="50"/>
        <v>18.013677216545513</v>
      </c>
      <c r="N302" s="3" t="b">
        <f t="shared" si="59"/>
        <v>0</v>
      </c>
      <c r="O302" s="3" t="str">
        <f t="shared" si="56"/>
        <v/>
      </c>
      <c r="P302" s="4" t="str">
        <f t="shared" si="57"/>
        <v/>
      </c>
      <c r="Q302" s="4" t="str">
        <f t="shared" si="58"/>
        <v/>
      </c>
      <c r="R302" s="4" t="str">
        <f t="shared" si="51"/>
        <v/>
      </c>
      <c r="S302" s="4" t="str">
        <f t="shared" si="52"/>
        <v/>
      </c>
      <c r="T302" s="100" t="str">
        <f t="shared" si="53"/>
        <v/>
      </c>
      <c r="U302" s="17"/>
      <c r="V302" s="6"/>
    </row>
    <row r="303" spans="5:22" s="103" customFormat="1" x14ac:dyDescent="0.2">
      <c r="E303" s="11">
        <f>IF(ISNUMBER('raw data'!B405),'raw data'!B405,FALSE)</f>
        <v>299</v>
      </c>
      <c r="F303" s="13">
        <f>IF(ISNUMBER('raw data'!C405),'raw data'!C405,FALSE)</f>
        <v>15.603</v>
      </c>
      <c r="G303" s="12">
        <f>IF(ISNUMBER('raw data'!D405),'raw data'!D405,FALSE)</f>
        <v>359.78</v>
      </c>
      <c r="H303" s="14">
        <f t="shared" si="54"/>
        <v>5.7004435733906869</v>
      </c>
      <c r="I303" s="104">
        <f>IF(ISNUMBER(results!C$38),4*PI()*F303/((G303*0.001)^2*results!C$38),4*PI()*F303/((G303*0.001)^2*results!D$38))</f>
        <v>18.032861683003848</v>
      </c>
      <c r="J303" s="15">
        <f t="shared" si="55"/>
        <v>5.6999999999999877</v>
      </c>
      <c r="K303" s="5">
        <f t="shared" si="48"/>
        <v>302</v>
      </c>
      <c r="L303" s="1">
        <f t="shared" si="49"/>
        <v>5.6970934865054046</v>
      </c>
      <c r="M303" s="2">
        <f t="shared" si="50"/>
        <v>18.013677216545513</v>
      </c>
      <c r="N303" s="3" t="b">
        <f t="shared" si="59"/>
        <v>0</v>
      </c>
      <c r="O303" s="3" t="str">
        <f t="shared" si="56"/>
        <v/>
      </c>
      <c r="P303" s="4" t="str">
        <f t="shared" si="57"/>
        <v/>
      </c>
      <c r="Q303" s="4" t="str">
        <f t="shared" si="58"/>
        <v/>
      </c>
      <c r="R303" s="4" t="str">
        <f t="shared" si="51"/>
        <v/>
      </c>
      <c r="S303" s="4" t="str">
        <f t="shared" si="52"/>
        <v/>
      </c>
      <c r="T303" s="100" t="str">
        <f t="shared" si="53"/>
        <v/>
      </c>
      <c r="U303" s="17"/>
      <c r="V303" s="6"/>
    </row>
    <row r="304" spans="5:22" s="103" customFormat="1" x14ac:dyDescent="0.2">
      <c r="E304" s="11">
        <f>IF(ISNUMBER('raw data'!B406),'raw data'!B406,FALSE)</f>
        <v>300</v>
      </c>
      <c r="F304" s="13">
        <f>IF(ISNUMBER('raw data'!C406),'raw data'!C406,FALSE)</f>
        <v>15.616</v>
      </c>
      <c r="G304" s="12">
        <f>IF(ISNUMBER('raw data'!D406),'raw data'!D406,FALSE)</f>
        <v>359.82</v>
      </c>
      <c r="H304" s="14">
        <f t="shared" si="54"/>
        <v>5.7037824746562009</v>
      </c>
      <c r="I304" s="104">
        <f>IF(ISNUMBER(results!C$38),4*PI()*F304/((G304*0.001)^2*results!C$38),4*PI()*F304/((G304*0.001)^2*results!D$38))</f>
        <v>18.043873753753207</v>
      </c>
      <c r="J304" s="15">
        <f t="shared" si="55"/>
        <v>5.6999999999999877</v>
      </c>
      <c r="K304" s="5">
        <f t="shared" si="48"/>
        <v>302</v>
      </c>
      <c r="L304" s="1">
        <f t="shared" si="49"/>
        <v>5.6970934865054046</v>
      </c>
      <c r="M304" s="2">
        <f t="shared" si="50"/>
        <v>18.013677216545513</v>
      </c>
      <c r="N304" s="3" t="b">
        <f t="shared" si="59"/>
        <v>0</v>
      </c>
      <c r="O304" s="3" t="str">
        <f t="shared" si="56"/>
        <v/>
      </c>
      <c r="P304" s="4" t="str">
        <f t="shared" si="57"/>
        <v/>
      </c>
      <c r="Q304" s="4" t="str">
        <f t="shared" si="58"/>
        <v/>
      </c>
      <c r="R304" s="4" t="str">
        <f t="shared" si="51"/>
        <v/>
      </c>
      <c r="S304" s="4" t="str">
        <f t="shared" si="52"/>
        <v/>
      </c>
      <c r="T304" s="100" t="str">
        <f t="shared" si="53"/>
        <v/>
      </c>
      <c r="U304" s="17"/>
      <c r="V304" s="6"/>
    </row>
    <row r="305" spans="5:22" s="103" customFormat="1" x14ac:dyDescent="0.2">
      <c r="E305" s="11" t="b">
        <f>IF(ISNUMBER('raw data'!B407),'raw data'!B407,FALSE)</f>
        <v>0</v>
      </c>
      <c r="F305" s="13" t="b">
        <f>IF(ISNUMBER('raw data'!C407),'raw data'!C407,FALSE)</f>
        <v>0</v>
      </c>
      <c r="G305" s="12" t="b">
        <f>IF(ISNUMBER('raw data'!D407),'raw data'!D407,FALSE)</f>
        <v>0</v>
      </c>
      <c r="H305" s="14" t="e">
        <f t="shared" si="54"/>
        <v>#NUM!</v>
      </c>
      <c r="I305" s="104" t="e">
        <f>IF(ISNUMBER(results!C$38),4*PI()*F305/((G305*0.001)^2*results!C$38),4*PI()*F305/((G305*0.001)^2*results!D$38))</f>
        <v>#DIV/0!</v>
      </c>
      <c r="J305" s="15">
        <f t="shared" si="55"/>
        <v>5.6999999999999877</v>
      </c>
      <c r="K305" s="5">
        <f t="shared" si="48"/>
        <v>302</v>
      </c>
      <c r="L305" s="1">
        <f t="shared" si="49"/>
        <v>5.6970934865054046</v>
      </c>
      <c r="M305" s="2">
        <f t="shared" si="50"/>
        <v>18.013677216545513</v>
      </c>
      <c r="N305" s="3" t="b">
        <f t="shared" si="59"/>
        <v>0</v>
      </c>
      <c r="O305" s="3" t="str">
        <f t="shared" si="56"/>
        <v/>
      </c>
      <c r="P305" s="4" t="str">
        <f t="shared" si="57"/>
        <v/>
      </c>
      <c r="Q305" s="4" t="str">
        <f t="shared" si="58"/>
        <v/>
      </c>
      <c r="R305" s="4" t="str">
        <f t="shared" si="51"/>
        <v/>
      </c>
      <c r="S305" s="4" t="str">
        <f t="shared" si="52"/>
        <v/>
      </c>
      <c r="T305" s="100" t="str">
        <f t="shared" si="53"/>
        <v/>
      </c>
      <c r="U305" s="17"/>
      <c r="V305" s="6"/>
    </row>
    <row r="306" spans="5:22" s="103" customFormat="1" x14ac:dyDescent="0.2">
      <c r="E306" s="11" t="b">
        <f>IF(ISNUMBER('raw data'!B408),'raw data'!B408,FALSE)</f>
        <v>0</v>
      </c>
      <c r="F306" s="13" t="b">
        <f>IF(ISNUMBER('raw data'!C408),'raw data'!C408,FALSE)</f>
        <v>0</v>
      </c>
      <c r="G306" s="12" t="b">
        <f>IF(ISNUMBER('raw data'!D408),'raw data'!D408,FALSE)</f>
        <v>0</v>
      </c>
      <c r="H306" s="14" t="e">
        <f t="shared" si="54"/>
        <v>#NUM!</v>
      </c>
      <c r="I306" s="104" t="e">
        <f>IF(ISNUMBER(results!C$38),4*PI()*F306/((G306*0.001)^2*results!C$38),4*PI()*F306/((G306*0.001)^2*results!D$38))</f>
        <v>#DIV/0!</v>
      </c>
      <c r="J306" s="15">
        <f t="shared" si="55"/>
        <v>5.6999999999999877</v>
      </c>
      <c r="K306" s="5">
        <f t="shared" si="48"/>
        <v>302</v>
      </c>
      <c r="L306" s="1">
        <f t="shared" si="49"/>
        <v>5.6970934865054046</v>
      </c>
      <c r="M306" s="2">
        <f t="shared" si="50"/>
        <v>18.013677216545513</v>
      </c>
      <c r="N306" s="3" t="b">
        <f t="shared" si="59"/>
        <v>0</v>
      </c>
      <c r="O306" s="3" t="str">
        <f t="shared" si="56"/>
        <v/>
      </c>
      <c r="P306" s="4" t="str">
        <f t="shared" si="57"/>
        <v/>
      </c>
      <c r="Q306" s="4" t="str">
        <f t="shared" si="58"/>
        <v/>
      </c>
      <c r="R306" s="4" t="str">
        <f t="shared" si="51"/>
        <v/>
      </c>
      <c r="S306" s="4" t="str">
        <f t="shared" si="52"/>
        <v/>
      </c>
      <c r="T306" s="100" t="str">
        <f t="shared" si="53"/>
        <v/>
      </c>
      <c r="U306" s="17"/>
      <c r="V306" s="6"/>
    </row>
    <row r="307" spans="5:22" s="103" customFormat="1" x14ac:dyDescent="0.2">
      <c r="E307" s="11" t="b">
        <f>IF(ISNUMBER('raw data'!B409),'raw data'!B409,FALSE)</f>
        <v>0</v>
      </c>
      <c r="F307" s="13" t="b">
        <f>IF(ISNUMBER('raw data'!C409),'raw data'!C409,FALSE)</f>
        <v>0</v>
      </c>
      <c r="G307" s="12" t="b">
        <f>IF(ISNUMBER('raw data'!D409),'raw data'!D409,FALSE)</f>
        <v>0</v>
      </c>
      <c r="H307" s="14" t="e">
        <f t="shared" si="54"/>
        <v>#NUM!</v>
      </c>
      <c r="I307" s="104" t="e">
        <f>IF(ISNUMBER(results!C$38),4*PI()*F307/((G307*0.001)^2*results!C$38),4*PI()*F307/((G307*0.001)^2*results!D$38))</f>
        <v>#DIV/0!</v>
      </c>
      <c r="J307" s="15">
        <f t="shared" si="55"/>
        <v>5.6999999999999877</v>
      </c>
      <c r="K307" s="5">
        <f t="shared" si="48"/>
        <v>302</v>
      </c>
      <c r="L307" s="1">
        <f t="shared" si="49"/>
        <v>5.6970934865054046</v>
      </c>
      <c r="M307" s="2">
        <f t="shared" si="50"/>
        <v>18.013677216545513</v>
      </c>
      <c r="N307" s="3" t="b">
        <f t="shared" si="59"/>
        <v>0</v>
      </c>
      <c r="O307" s="3" t="str">
        <f t="shared" si="56"/>
        <v/>
      </c>
      <c r="P307" s="4" t="str">
        <f t="shared" si="57"/>
        <v/>
      </c>
      <c r="Q307" s="4" t="str">
        <f t="shared" si="58"/>
        <v/>
      </c>
      <c r="R307" s="4" t="str">
        <f t="shared" si="51"/>
        <v/>
      </c>
      <c r="S307" s="4" t="str">
        <f t="shared" si="52"/>
        <v/>
      </c>
      <c r="T307" s="100" t="str">
        <f t="shared" si="53"/>
        <v/>
      </c>
      <c r="U307" s="17"/>
      <c r="V307" s="6"/>
    </row>
    <row r="308" spans="5:22" s="103" customFormat="1" x14ac:dyDescent="0.2">
      <c r="E308" s="11" t="b">
        <f>IF(ISNUMBER('raw data'!B410),'raw data'!B410,FALSE)</f>
        <v>0</v>
      </c>
      <c r="F308" s="13" t="b">
        <f>IF(ISNUMBER('raw data'!C410),'raw data'!C410,FALSE)</f>
        <v>0</v>
      </c>
      <c r="G308" s="12" t="b">
        <f>IF(ISNUMBER('raw data'!D410),'raw data'!D410,FALSE)</f>
        <v>0</v>
      </c>
      <c r="H308" s="14" t="e">
        <f t="shared" si="54"/>
        <v>#NUM!</v>
      </c>
      <c r="I308" s="104" t="e">
        <f>IF(ISNUMBER(results!C$38),4*PI()*F308/((G308*0.001)^2*results!C$38),4*PI()*F308/((G308*0.001)^2*results!D$38))</f>
        <v>#DIV/0!</v>
      </c>
      <c r="J308" s="15">
        <f t="shared" si="55"/>
        <v>5.6999999999999877</v>
      </c>
      <c r="K308" s="5">
        <f t="shared" si="48"/>
        <v>302</v>
      </c>
      <c r="L308" s="1">
        <f t="shared" si="49"/>
        <v>5.6970934865054046</v>
      </c>
      <c r="M308" s="2">
        <f t="shared" si="50"/>
        <v>18.013677216545513</v>
      </c>
      <c r="N308" s="3" t="b">
        <f t="shared" si="59"/>
        <v>0</v>
      </c>
      <c r="O308" s="3" t="str">
        <f t="shared" si="56"/>
        <v/>
      </c>
      <c r="P308" s="4" t="str">
        <f t="shared" si="57"/>
        <v/>
      </c>
      <c r="Q308" s="4" t="str">
        <f t="shared" si="58"/>
        <v/>
      </c>
      <c r="R308" s="4" t="str">
        <f t="shared" si="51"/>
        <v/>
      </c>
      <c r="S308" s="4" t="str">
        <f t="shared" si="52"/>
        <v/>
      </c>
      <c r="T308" s="100" t="str">
        <f t="shared" si="53"/>
        <v/>
      </c>
      <c r="U308" s="17"/>
      <c r="V308" s="6"/>
    </row>
    <row r="309" spans="5:22" s="103" customFormat="1" x14ac:dyDescent="0.2">
      <c r="E309" s="11" t="b">
        <f>IF(ISNUMBER('raw data'!B411),'raw data'!B411,FALSE)</f>
        <v>0</v>
      </c>
      <c r="F309" s="13" t="b">
        <f>IF(ISNUMBER('raw data'!C411),'raw data'!C411,FALSE)</f>
        <v>0</v>
      </c>
      <c r="G309" s="12" t="b">
        <f>IF(ISNUMBER('raw data'!D411),'raw data'!D411,FALSE)</f>
        <v>0</v>
      </c>
      <c r="H309" s="14" t="e">
        <f t="shared" si="54"/>
        <v>#NUM!</v>
      </c>
      <c r="I309" s="104" t="e">
        <f>IF(ISNUMBER(results!C$38),4*PI()*F309/((G309*0.001)^2*results!C$38),4*PI()*F309/((G309*0.001)^2*results!D$38))</f>
        <v>#DIV/0!</v>
      </c>
      <c r="J309" s="15">
        <f t="shared" si="55"/>
        <v>5.6999999999999877</v>
      </c>
      <c r="K309" s="5">
        <f t="shared" si="48"/>
        <v>302</v>
      </c>
      <c r="L309" s="1">
        <f t="shared" si="49"/>
        <v>5.6970934865054046</v>
      </c>
      <c r="M309" s="2">
        <f t="shared" si="50"/>
        <v>18.013677216545513</v>
      </c>
      <c r="N309" s="3" t="b">
        <f t="shared" si="59"/>
        <v>0</v>
      </c>
      <c r="O309" s="3" t="str">
        <f t="shared" si="56"/>
        <v/>
      </c>
      <c r="P309" s="4" t="str">
        <f t="shared" si="57"/>
        <v/>
      </c>
      <c r="Q309" s="4" t="str">
        <f t="shared" si="58"/>
        <v/>
      </c>
      <c r="R309" s="4" t="str">
        <f t="shared" si="51"/>
        <v/>
      </c>
      <c r="S309" s="4" t="str">
        <f t="shared" si="52"/>
        <v/>
      </c>
      <c r="T309" s="100" t="str">
        <f t="shared" si="53"/>
        <v/>
      </c>
      <c r="U309" s="17"/>
      <c r="V309" s="6"/>
    </row>
    <row r="310" spans="5:22" s="103" customFormat="1" x14ac:dyDescent="0.2">
      <c r="E310" s="11" t="b">
        <f>IF(ISNUMBER('raw data'!B412),'raw data'!B412,FALSE)</f>
        <v>0</v>
      </c>
      <c r="F310" s="13" t="b">
        <f>IF(ISNUMBER('raw data'!C412),'raw data'!C412,FALSE)</f>
        <v>0</v>
      </c>
      <c r="G310" s="12" t="b">
        <f>IF(ISNUMBER('raw data'!D412),'raw data'!D412,FALSE)</f>
        <v>0</v>
      </c>
      <c r="H310" s="14" t="e">
        <f t="shared" si="54"/>
        <v>#NUM!</v>
      </c>
      <c r="I310" s="104" t="e">
        <f>IF(ISNUMBER(results!C$38),4*PI()*F310/((G310*0.001)^2*results!C$38),4*PI()*F310/((G310*0.001)^2*results!D$38))</f>
        <v>#DIV/0!</v>
      </c>
      <c r="J310" s="15">
        <f t="shared" si="55"/>
        <v>5.6999999999999877</v>
      </c>
      <c r="K310" s="5">
        <f t="shared" si="48"/>
        <v>302</v>
      </c>
      <c r="L310" s="1">
        <f t="shared" si="49"/>
        <v>5.6970934865054046</v>
      </c>
      <c r="M310" s="2">
        <f t="shared" si="50"/>
        <v>18.013677216545513</v>
      </c>
      <c r="N310" s="3" t="b">
        <f t="shared" si="59"/>
        <v>0</v>
      </c>
      <c r="O310" s="3" t="str">
        <f t="shared" si="56"/>
        <v/>
      </c>
      <c r="P310" s="4" t="str">
        <f t="shared" si="57"/>
        <v/>
      </c>
      <c r="Q310" s="4" t="str">
        <f t="shared" si="58"/>
        <v/>
      </c>
      <c r="R310" s="4" t="str">
        <f t="shared" si="51"/>
        <v/>
      </c>
      <c r="S310" s="4" t="str">
        <f t="shared" si="52"/>
        <v/>
      </c>
      <c r="T310" s="100" t="str">
        <f t="shared" si="53"/>
        <v/>
      </c>
      <c r="U310" s="17"/>
      <c r="V310" s="6"/>
    </row>
    <row r="311" spans="5:22" s="103" customFormat="1" x14ac:dyDescent="0.2">
      <c r="E311" s="11" t="b">
        <f>IF(ISNUMBER('raw data'!B413),'raw data'!B413,FALSE)</f>
        <v>0</v>
      </c>
      <c r="F311" s="13" t="b">
        <f>IF(ISNUMBER('raw data'!C413),'raw data'!C413,FALSE)</f>
        <v>0</v>
      </c>
      <c r="G311" s="12" t="b">
        <f>IF(ISNUMBER('raw data'!D413),'raw data'!D413,FALSE)</f>
        <v>0</v>
      </c>
      <c r="H311" s="14" t="e">
        <f t="shared" si="54"/>
        <v>#NUM!</v>
      </c>
      <c r="I311" s="104" t="e">
        <f>IF(ISNUMBER(results!C$38),4*PI()*F311/((G311*0.001)^2*results!C$38),4*PI()*F311/((G311*0.001)^2*results!D$38))</f>
        <v>#DIV/0!</v>
      </c>
      <c r="J311" s="15">
        <f t="shared" si="55"/>
        <v>5.6999999999999877</v>
      </c>
      <c r="K311" s="5">
        <f t="shared" si="48"/>
        <v>302</v>
      </c>
      <c r="L311" s="1">
        <f t="shared" si="49"/>
        <v>5.6970934865054046</v>
      </c>
      <c r="M311" s="2">
        <f t="shared" si="50"/>
        <v>18.013677216545513</v>
      </c>
      <c r="N311" s="3" t="b">
        <f t="shared" si="59"/>
        <v>0</v>
      </c>
      <c r="O311" s="3" t="str">
        <f t="shared" si="56"/>
        <v/>
      </c>
      <c r="P311" s="4" t="str">
        <f t="shared" si="57"/>
        <v/>
      </c>
      <c r="Q311" s="4" t="str">
        <f t="shared" si="58"/>
        <v/>
      </c>
      <c r="R311" s="4" t="str">
        <f t="shared" si="51"/>
        <v/>
      </c>
      <c r="S311" s="4" t="str">
        <f t="shared" si="52"/>
        <v/>
      </c>
      <c r="T311" s="100" t="str">
        <f t="shared" si="53"/>
        <v/>
      </c>
      <c r="U311" s="17"/>
      <c r="V311" s="6"/>
    </row>
    <row r="312" spans="5:22" s="103" customFormat="1" x14ac:dyDescent="0.2">
      <c r="E312" s="11" t="b">
        <f>IF(ISNUMBER('raw data'!B414),'raw data'!B414,FALSE)</f>
        <v>0</v>
      </c>
      <c r="F312" s="13" t="b">
        <f>IF(ISNUMBER('raw data'!C414),'raw data'!C414,FALSE)</f>
        <v>0</v>
      </c>
      <c r="G312" s="12" t="b">
        <f>IF(ISNUMBER('raw data'!D414),'raw data'!D414,FALSE)</f>
        <v>0</v>
      </c>
      <c r="H312" s="14" t="e">
        <f t="shared" si="54"/>
        <v>#NUM!</v>
      </c>
      <c r="I312" s="104" t="e">
        <f>IF(ISNUMBER(results!C$38),4*PI()*F312/((G312*0.001)^2*results!C$38),4*PI()*F312/((G312*0.001)^2*results!D$38))</f>
        <v>#DIV/0!</v>
      </c>
      <c r="J312" s="15">
        <f t="shared" si="55"/>
        <v>5.6999999999999877</v>
      </c>
      <c r="K312" s="5">
        <f t="shared" si="48"/>
        <v>302</v>
      </c>
      <c r="L312" s="1">
        <f t="shared" si="49"/>
        <v>5.6970934865054046</v>
      </c>
      <c r="M312" s="2">
        <f t="shared" si="50"/>
        <v>18.013677216545513</v>
      </c>
      <c r="N312" s="3" t="b">
        <f t="shared" si="59"/>
        <v>0</v>
      </c>
      <c r="O312" s="3" t="str">
        <f t="shared" si="56"/>
        <v/>
      </c>
      <c r="P312" s="4" t="str">
        <f t="shared" si="57"/>
        <v/>
      </c>
      <c r="Q312" s="4" t="str">
        <f t="shared" si="58"/>
        <v/>
      </c>
      <c r="R312" s="4" t="str">
        <f t="shared" si="51"/>
        <v/>
      </c>
      <c r="S312" s="4" t="str">
        <f t="shared" si="52"/>
        <v/>
      </c>
      <c r="T312" s="100" t="str">
        <f t="shared" si="53"/>
        <v/>
      </c>
      <c r="U312" s="17"/>
      <c r="V312" s="6"/>
    </row>
    <row r="313" spans="5:22" s="103" customFormat="1" x14ac:dyDescent="0.2">
      <c r="E313" s="11" t="b">
        <f>IF(ISNUMBER('raw data'!B415),'raw data'!B415,FALSE)</f>
        <v>0</v>
      </c>
      <c r="F313" s="13" t="b">
        <f>IF(ISNUMBER('raw data'!C415),'raw data'!C415,FALSE)</f>
        <v>0</v>
      </c>
      <c r="G313" s="12" t="b">
        <f>IF(ISNUMBER('raw data'!D415),'raw data'!D415,FALSE)</f>
        <v>0</v>
      </c>
      <c r="H313" s="14" t="e">
        <f t="shared" si="54"/>
        <v>#NUM!</v>
      </c>
      <c r="I313" s="104" t="e">
        <f>IF(ISNUMBER(results!C$38),4*PI()*F313/((G313*0.001)^2*results!C$38),4*PI()*F313/((G313*0.001)^2*results!D$38))</f>
        <v>#DIV/0!</v>
      </c>
      <c r="J313" s="15">
        <f t="shared" si="55"/>
        <v>5.6999999999999877</v>
      </c>
      <c r="K313" s="5">
        <f t="shared" si="48"/>
        <v>302</v>
      </c>
      <c r="L313" s="1">
        <f t="shared" si="49"/>
        <v>5.6970934865054046</v>
      </c>
      <c r="M313" s="2">
        <f t="shared" si="50"/>
        <v>18.013677216545513</v>
      </c>
      <c r="N313" s="3" t="b">
        <f t="shared" si="59"/>
        <v>0</v>
      </c>
      <c r="O313" s="3" t="str">
        <f t="shared" si="56"/>
        <v/>
      </c>
      <c r="P313" s="4" t="str">
        <f t="shared" si="57"/>
        <v/>
      </c>
      <c r="Q313" s="4" t="str">
        <f t="shared" si="58"/>
        <v/>
      </c>
      <c r="R313" s="4" t="str">
        <f t="shared" si="51"/>
        <v/>
      </c>
      <c r="S313" s="4" t="str">
        <f t="shared" si="52"/>
        <v/>
      </c>
      <c r="T313" s="100" t="str">
        <f t="shared" si="53"/>
        <v/>
      </c>
      <c r="U313" s="17"/>
      <c r="V313" s="6"/>
    </row>
    <row r="314" spans="5:22" s="103" customFormat="1" x14ac:dyDescent="0.2">
      <c r="E314" s="11" t="b">
        <f>IF(ISNUMBER('raw data'!B416),'raw data'!B416,FALSE)</f>
        <v>0</v>
      </c>
      <c r="F314" s="13" t="b">
        <f>IF(ISNUMBER('raw data'!C416),'raw data'!C416,FALSE)</f>
        <v>0</v>
      </c>
      <c r="G314" s="12" t="b">
        <f>IF(ISNUMBER('raw data'!D416),'raw data'!D416,FALSE)</f>
        <v>0</v>
      </c>
      <c r="H314" s="14" t="e">
        <f t="shared" si="54"/>
        <v>#NUM!</v>
      </c>
      <c r="I314" s="104" t="e">
        <f>IF(ISNUMBER(results!C$38),4*PI()*F314/((G314*0.001)^2*results!C$38),4*PI()*F314/((G314*0.001)^2*results!D$38))</f>
        <v>#DIV/0!</v>
      </c>
      <c r="J314" s="15">
        <f t="shared" si="55"/>
        <v>5.6999999999999877</v>
      </c>
      <c r="K314" s="5">
        <f t="shared" si="48"/>
        <v>302</v>
      </c>
      <c r="L314" s="1">
        <f t="shared" si="49"/>
        <v>5.6970934865054046</v>
      </c>
      <c r="M314" s="2">
        <f t="shared" si="50"/>
        <v>18.013677216545513</v>
      </c>
      <c r="N314" s="3" t="b">
        <f t="shared" si="59"/>
        <v>0</v>
      </c>
      <c r="O314" s="3" t="str">
        <f t="shared" si="56"/>
        <v/>
      </c>
      <c r="P314" s="4" t="str">
        <f t="shared" si="57"/>
        <v/>
      </c>
      <c r="Q314" s="4" t="str">
        <f t="shared" si="58"/>
        <v/>
      </c>
      <c r="R314" s="4" t="str">
        <f t="shared" si="51"/>
        <v/>
      </c>
      <c r="S314" s="4" t="str">
        <f t="shared" si="52"/>
        <v/>
      </c>
      <c r="T314" s="100" t="str">
        <f t="shared" si="53"/>
        <v/>
      </c>
      <c r="U314" s="17"/>
      <c r="V314" s="6"/>
    </row>
    <row r="315" spans="5:22" s="103" customFormat="1" x14ac:dyDescent="0.2">
      <c r="E315" s="11" t="b">
        <f>IF(ISNUMBER('raw data'!B417),'raw data'!B417,FALSE)</f>
        <v>0</v>
      </c>
      <c r="F315" s="13" t="b">
        <f>IF(ISNUMBER('raw data'!C417),'raw data'!C417,FALSE)</f>
        <v>0</v>
      </c>
      <c r="G315" s="12" t="b">
        <f>IF(ISNUMBER('raw data'!D417),'raw data'!D417,FALSE)</f>
        <v>0</v>
      </c>
      <c r="H315" s="14" t="e">
        <f t="shared" si="54"/>
        <v>#NUM!</v>
      </c>
      <c r="I315" s="104" t="e">
        <f>IF(ISNUMBER(results!C$38),4*PI()*F315/((G315*0.001)^2*results!C$38),4*PI()*F315/((G315*0.001)^2*results!D$38))</f>
        <v>#DIV/0!</v>
      </c>
      <c r="J315" s="15">
        <f t="shared" si="55"/>
        <v>5.6999999999999877</v>
      </c>
      <c r="K315" s="5">
        <f t="shared" si="48"/>
        <v>302</v>
      </c>
      <c r="L315" s="1">
        <f t="shared" si="49"/>
        <v>5.6970934865054046</v>
      </c>
      <c r="M315" s="2">
        <f t="shared" si="50"/>
        <v>18.013677216545513</v>
      </c>
      <c r="N315" s="3" t="b">
        <f t="shared" si="59"/>
        <v>0</v>
      </c>
      <c r="O315" s="3" t="str">
        <f t="shared" si="56"/>
        <v/>
      </c>
      <c r="P315" s="4" t="str">
        <f t="shared" si="57"/>
        <v/>
      </c>
      <c r="Q315" s="4" t="str">
        <f t="shared" si="58"/>
        <v/>
      </c>
      <c r="R315" s="4" t="str">
        <f t="shared" si="51"/>
        <v/>
      </c>
      <c r="S315" s="4" t="str">
        <f t="shared" si="52"/>
        <v/>
      </c>
      <c r="T315" s="100" t="str">
        <f t="shared" si="53"/>
        <v/>
      </c>
      <c r="U315" s="17"/>
      <c r="V315" s="6"/>
    </row>
    <row r="316" spans="5:22" s="103" customFormat="1" x14ac:dyDescent="0.2">
      <c r="E316" s="11" t="b">
        <f>IF(ISNUMBER('raw data'!B418),'raw data'!B418,FALSE)</f>
        <v>0</v>
      </c>
      <c r="F316" s="13" t="b">
        <f>IF(ISNUMBER('raw data'!C418),'raw data'!C418,FALSE)</f>
        <v>0</v>
      </c>
      <c r="G316" s="12" t="b">
        <f>IF(ISNUMBER('raw data'!D418),'raw data'!D418,FALSE)</f>
        <v>0</v>
      </c>
      <c r="H316" s="14" t="e">
        <f t="shared" si="54"/>
        <v>#NUM!</v>
      </c>
      <c r="I316" s="104" t="e">
        <f>IF(ISNUMBER(results!C$38),4*PI()*F316/((G316*0.001)^2*results!C$38),4*PI()*F316/((G316*0.001)^2*results!D$38))</f>
        <v>#DIV/0!</v>
      </c>
      <c r="J316" s="15">
        <f t="shared" si="55"/>
        <v>5.6999999999999877</v>
      </c>
      <c r="K316" s="5">
        <f t="shared" si="48"/>
        <v>302</v>
      </c>
      <c r="L316" s="1">
        <f t="shared" si="49"/>
        <v>5.6970934865054046</v>
      </c>
      <c r="M316" s="2">
        <f t="shared" si="50"/>
        <v>18.013677216545513</v>
      </c>
      <c r="N316" s="3" t="b">
        <f t="shared" si="59"/>
        <v>0</v>
      </c>
      <c r="O316" s="3" t="str">
        <f t="shared" si="56"/>
        <v/>
      </c>
      <c r="P316" s="4" t="str">
        <f t="shared" si="57"/>
        <v/>
      </c>
      <c r="Q316" s="4" t="str">
        <f t="shared" si="58"/>
        <v/>
      </c>
      <c r="R316" s="4" t="str">
        <f t="shared" si="51"/>
        <v/>
      </c>
      <c r="S316" s="4" t="str">
        <f t="shared" si="52"/>
        <v/>
      </c>
      <c r="T316" s="100" t="str">
        <f t="shared" si="53"/>
        <v/>
      </c>
      <c r="U316" s="17"/>
      <c r="V316" s="6"/>
    </row>
    <row r="317" spans="5:22" s="103" customFormat="1" x14ac:dyDescent="0.2">
      <c r="E317" s="11" t="b">
        <f>IF(ISNUMBER('raw data'!B419),'raw data'!B419,FALSE)</f>
        <v>0</v>
      </c>
      <c r="F317" s="13" t="b">
        <f>IF(ISNUMBER('raw data'!C419),'raw data'!C419,FALSE)</f>
        <v>0</v>
      </c>
      <c r="G317" s="12" t="b">
        <f>IF(ISNUMBER('raw data'!D419),'raw data'!D419,FALSE)</f>
        <v>0</v>
      </c>
      <c r="H317" s="14" t="e">
        <f t="shared" si="54"/>
        <v>#NUM!</v>
      </c>
      <c r="I317" s="104" t="e">
        <f>IF(ISNUMBER(results!C$38),4*PI()*F317/((G317*0.001)^2*results!C$38),4*PI()*F317/((G317*0.001)^2*results!D$38))</f>
        <v>#DIV/0!</v>
      </c>
      <c r="J317" s="15">
        <f t="shared" si="55"/>
        <v>5.6999999999999877</v>
      </c>
      <c r="K317" s="5">
        <f t="shared" si="48"/>
        <v>302</v>
      </c>
      <c r="L317" s="1">
        <f t="shared" si="49"/>
        <v>5.6970934865054046</v>
      </c>
      <c r="M317" s="2">
        <f t="shared" si="50"/>
        <v>18.013677216545513</v>
      </c>
      <c r="N317" s="3" t="b">
        <f t="shared" si="59"/>
        <v>0</v>
      </c>
      <c r="O317" s="3" t="str">
        <f t="shared" si="56"/>
        <v/>
      </c>
      <c r="P317" s="4" t="str">
        <f t="shared" si="57"/>
        <v/>
      </c>
      <c r="Q317" s="4" t="str">
        <f t="shared" si="58"/>
        <v/>
      </c>
      <c r="R317" s="4" t="str">
        <f t="shared" si="51"/>
        <v/>
      </c>
      <c r="S317" s="4" t="str">
        <f t="shared" si="52"/>
        <v/>
      </c>
      <c r="T317" s="100" t="str">
        <f t="shared" si="53"/>
        <v/>
      </c>
      <c r="U317" s="17"/>
      <c r="V317" s="6"/>
    </row>
    <row r="318" spans="5:22" s="103" customFormat="1" x14ac:dyDescent="0.2">
      <c r="E318" s="11" t="b">
        <f>IF(ISNUMBER('raw data'!B420),'raw data'!B420,FALSE)</f>
        <v>0</v>
      </c>
      <c r="F318" s="13" t="b">
        <f>IF(ISNUMBER('raw data'!C420),'raw data'!C420,FALSE)</f>
        <v>0</v>
      </c>
      <c r="G318" s="12" t="b">
        <f>IF(ISNUMBER('raw data'!D420),'raw data'!D420,FALSE)</f>
        <v>0</v>
      </c>
      <c r="H318" s="14" t="e">
        <f t="shared" si="54"/>
        <v>#NUM!</v>
      </c>
      <c r="I318" s="104" t="e">
        <f>IF(ISNUMBER(results!C$38),4*PI()*F318/((G318*0.001)^2*results!C$38),4*PI()*F318/((G318*0.001)^2*results!D$38))</f>
        <v>#DIV/0!</v>
      </c>
      <c r="J318" s="15">
        <f t="shared" si="55"/>
        <v>5.6999999999999877</v>
      </c>
      <c r="K318" s="5">
        <f t="shared" si="48"/>
        <v>302</v>
      </c>
      <c r="L318" s="1">
        <f t="shared" si="49"/>
        <v>5.6970934865054046</v>
      </c>
      <c r="M318" s="2">
        <f t="shared" si="50"/>
        <v>18.013677216545513</v>
      </c>
      <c r="N318" s="3" t="b">
        <f t="shared" si="59"/>
        <v>0</v>
      </c>
      <c r="O318" s="3" t="str">
        <f t="shared" si="56"/>
        <v/>
      </c>
      <c r="P318" s="4" t="str">
        <f t="shared" si="57"/>
        <v/>
      </c>
      <c r="Q318" s="4" t="str">
        <f t="shared" si="58"/>
        <v/>
      </c>
      <c r="R318" s="4" t="str">
        <f t="shared" si="51"/>
        <v/>
      </c>
      <c r="S318" s="4" t="str">
        <f t="shared" si="52"/>
        <v/>
      </c>
      <c r="T318" s="100" t="str">
        <f t="shared" si="53"/>
        <v/>
      </c>
      <c r="U318" s="17"/>
      <c r="V318" s="6"/>
    </row>
    <row r="319" spans="5:22" s="103" customFormat="1" x14ac:dyDescent="0.2">
      <c r="E319" s="11" t="b">
        <f>IF(ISNUMBER('raw data'!B421),'raw data'!B421,FALSE)</f>
        <v>0</v>
      </c>
      <c r="F319" s="13" t="b">
        <f>IF(ISNUMBER('raw data'!C421),'raw data'!C421,FALSE)</f>
        <v>0</v>
      </c>
      <c r="G319" s="12" t="b">
        <f>IF(ISNUMBER('raw data'!D421),'raw data'!D421,FALSE)</f>
        <v>0</v>
      </c>
      <c r="H319" s="14" t="e">
        <f t="shared" si="54"/>
        <v>#NUM!</v>
      </c>
      <c r="I319" s="104" t="e">
        <f>IF(ISNUMBER(results!C$38),4*PI()*F319/((G319*0.001)^2*results!C$38),4*PI()*F319/((G319*0.001)^2*results!D$38))</f>
        <v>#DIV/0!</v>
      </c>
      <c r="J319" s="15">
        <f t="shared" si="55"/>
        <v>5.6999999999999877</v>
      </c>
      <c r="K319" s="5">
        <f t="shared" si="48"/>
        <v>302</v>
      </c>
      <c r="L319" s="1">
        <f t="shared" si="49"/>
        <v>5.6970934865054046</v>
      </c>
      <c r="M319" s="2">
        <f t="shared" si="50"/>
        <v>18.013677216545513</v>
      </c>
      <c r="N319" s="3" t="b">
        <f t="shared" si="59"/>
        <v>0</v>
      </c>
      <c r="O319" s="3" t="str">
        <f t="shared" si="56"/>
        <v/>
      </c>
      <c r="P319" s="4" t="str">
        <f t="shared" si="57"/>
        <v/>
      </c>
      <c r="Q319" s="4" t="str">
        <f t="shared" si="58"/>
        <v/>
      </c>
      <c r="R319" s="4" t="str">
        <f t="shared" si="51"/>
        <v/>
      </c>
      <c r="S319" s="4" t="str">
        <f t="shared" si="52"/>
        <v/>
      </c>
      <c r="T319" s="100" t="str">
        <f t="shared" si="53"/>
        <v/>
      </c>
      <c r="U319" s="17"/>
      <c r="V319" s="6"/>
    </row>
    <row r="320" spans="5:22" s="103" customFormat="1" x14ac:dyDescent="0.2">
      <c r="E320" s="11" t="b">
        <f>IF(ISNUMBER('raw data'!B422),'raw data'!B422,FALSE)</f>
        <v>0</v>
      </c>
      <c r="F320" s="13" t="b">
        <f>IF(ISNUMBER('raw data'!C422),'raw data'!C422,FALSE)</f>
        <v>0</v>
      </c>
      <c r="G320" s="12" t="b">
        <f>IF(ISNUMBER('raw data'!D422),'raw data'!D422,FALSE)</f>
        <v>0</v>
      </c>
      <c r="H320" s="14" t="e">
        <f t="shared" si="54"/>
        <v>#NUM!</v>
      </c>
      <c r="I320" s="104" t="e">
        <f>IF(ISNUMBER(results!C$38),4*PI()*F320/((G320*0.001)^2*results!C$38),4*PI()*F320/((G320*0.001)^2*results!D$38))</f>
        <v>#DIV/0!</v>
      </c>
      <c r="J320" s="15">
        <f t="shared" si="55"/>
        <v>5.6999999999999877</v>
      </c>
      <c r="K320" s="5">
        <f t="shared" si="48"/>
        <v>302</v>
      </c>
      <c r="L320" s="1">
        <f t="shared" si="49"/>
        <v>5.6970934865054046</v>
      </c>
      <c r="M320" s="2">
        <f t="shared" si="50"/>
        <v>18.013677216545513</v>
      </c>
      <c r="N320" s="3" t="b">
        <f t="shared" si="59"/>
        <v>0</v>
      </c>
      <c r="O320" s="3" t="str">
        <f t="shared" si="56"/>
        <v/>
      </c>
      <c r="P320" s="4" t="str">
        <f t="shared" si="57"/>
        <v/>
      </c>
      <c r="Q320" s="4" t="str">
        <f t="shared" si="58"/>
        <v/>
      </c>
      <c r="R320" s="4" t="str">
        <f t="shared" si="51"/>
        <v/>
      </c>
      <c r="S320" s="4" t="str">
        <f t="shared" si="52"/>
        <v/>
      </c>
      <c r="T320" s="100" t="str">
        <f t="shared" si="53"/>
        <v/>
      </c>
      <c r="U320" s="17"/>
      <c r="V320" s="6"/>
    </row>
    <row r="321" spans="5:22" s="103" customFormat="1" x14ac:dyDescent="0.2">
      <c r="E321" s="11" t="b">
        <f>IF(ISNUMBER('raw data'!B423),'raw data'!B423,FALSE)</f>
        <v>0</v>
      </c>
      <c r="F321" s="13" t="b">
        <f>IF(ISNUMBER('raw data'!C423),'raw data'!C423,FALSE)</f>
        <v>0</v>
      </c>
      <c r="G321" s="12" t="b">
        <f>IF(ISNUMBER('raw data'!D423),'raw data'!D423,FALSE)</f>
        <v>0</v>
      </c>
      <c r="H321" s="14" t="e">
        <f t="shared" si="54"/>
        <v>#NUM!</v>
      </c>
      <c r="I321" s="104" t="e">
        <f>IF(ISNUMBER(results!C$38),4*PI()*F321/((G321*0.001)^2*results!C$38),4*PI()*F321/((G321*0.001)^2*results!D$38))</f>
        <v>#DIV/0!</v>
      </c>
      <c r="J321" s="15">
        <f t="shared" si="55"/>
        <v>5.6999999999999877</v>
      </c>
      <c r="K321" s="5">
        <f t="shared" si="48"/>
        <v>302</v>
      </c>
      <c r="L321" s="1">
        <f t="shared" si="49"/>
        <v>5.6970934865054046</v>
      </c>
      <c r="M321" s="2">
        <f t="shared" si="50"/>
        <v>18.013677216545513</v>
      </c>
      <c r="N321" s="3" t="b">
        <f t="shared" si="59"/>
        <v>0</v>
      </c>
      <c r="O321" s="3" t="str">
        <f t="shared" si="56"/>
        <v/>
      </c>
      <c r="P321" s="4" t="str">
        <f t="shared" si="57"/>
        <v/>
      </c>
      <c r="Q321" s="4" t="str">
        <f t="shared" si="58"/>
        <v/>
      </c>
      <c r="R321" s="4" t="str">
        <f t="shared" si="51"/>
        <v/>
      </c>
      <c r="S321" s="4" t="str">
        <f t="shared" si="52"/>
        <v/>
      </c>
      <c r="T321" s="100" t="str">
        <f t="shared" si="53"/>
        <v/>
      </c>
      <c r="U321" s="17"/>
      <c r="V321" s="6"/>
    </row>
    <row r="322" spans="5:22" s="103" customFormat="1" x14ac:dyDescent="0.2">
      <c r="E322" s="11" t="b">
        <f>IF(ISNUMBER('raw data'!B424),'raw data'!B424,FALSE)</f>
        <v>0</v>
      </c>
      <c r="F322" s="13" t="b">
        <f>IF(ISNUMBER('raw data'!C424),'raw data'!C424,FALSE)</f>
        <v>0</v>
      </c>
      <c r="G322" s="12" t="b">
        <f>IF(ISNUMBER('raw data'!D424),'raw data'!D424,FALSE)</f>
        <v>0</v>
      </c>
      <c r="H322" s="14" t="e">
        <f t="shared" si="54"/>
        <v>#NUM!</v>
      </c>
      <c r="I322" s="104" t="e">
        <f>IF(ISNUMBER(results!C$38),4*PI()*F322/((G322*0.001)^2*results!C$38),4*PI()*F322/((G322*0.001)^2*results!D$38))</f>
        <v>#DIV/0!</v>
      </c>
      <c r="J322" s="15">
        <f t="shared" si="55"/>
        <v>5.6999999999999877</v>
      </c>
      <c r="K322" s="5">
        <f t="shared" si="48"/>
        <v>302</v>
      </c>
      <c r="L322" s="1">
        <f t="shared" si="49"/>
        <v>5.6970934865054046</v>
      </c>
      <c r="M322" s="2">
        <f t="shared" si="50"/>
        <v>18.013677216545513</v>
      </c>
      <c r="N322" s="3" t="b">
        <f t="shared" si="59"/>
        <v>0</v>
      </c>
      <c r="O322" s="3" t="str">
        <f t="shared" si="56"/>
        <v/>
      </c>
      <c r="P322" s="4" t="str">
        <f t="shared" si="57"/>
        <v/>
      </c>
      <c r="Q322" s="4" t="str">
        <f t="shared" si="58"/>
        <v/>
      </c>
      <c r="R322" s="4" t="str">
        <f t="shared" si="51"/>
        <v/>
      </c>
      <c r="S322" s="4" t="str">
        <f t="shared" si="52"/>
        <v/>
      </c>
      <c r="T322" s="100" t="str">
        <f t="shared" si="53"/>
        <v/>
      </c>
      <c r="U322" s="17"/>
      <c r="V322" s="6"/>
    </row>
    <row r="323" spans="5:22" s="103" customFormat="1" x14ac:dyDescent="0.2">
      <c r="E323" s="11" t="b">
        <f>IF(ISNUMBER('raw data'!B425),'raw data'!B425,FALSE)</f>
        <v>0</v>
      </c>
      <c r="F323" s="13" t="b">
        <f>IF(ISNUMBER('raw data'!C425),'raw data'!C425,FALSE)</f>
        <v>0</v>
      </c>
      <c r="G323" s="12" t="b">
        <f>IF(ISNUMBER('raw data'!D425),'raw data'!D425,FALSE)</f>
        <v>0</v>
      </c>
      <c r="H323" s="14" t="e">
        <f t="shared" si="54"/>
        <v>#NUM!</v>
      </c>
      <c r="I323" s="104" t="e">
        <f>IF(ISNUMBER(results!C$38),4*PI()*F323/((G323*0.001)^2*results!C$38),4*PI()*F323/((G323*0.001)^2*results!D$38))</f>
        <v>#DIV/0!</v>
      </c>
      <c r="J323" s="15">
        <f t="shared" si="55"/>
        <v>5.6999999999999877</v>
      </c>
      <c r="K323" s="5">
        <f t="shared" si="48"/>
        <v>302</v>
      </c>
      <c r="L323" s="1">
        <f t="shared" si="49"/>
        <v>5.6970934865054046</v>
      </c>
      <c r="M323" s="2">
        <f t="shared" si="50"/>
        <v>18.013677216545513</v>
      </c>
      <c r="N323" s="3" t="b">
        <f t="shared" si="59"/>
        <v>0</v>
      </c>
      <c r="O323" s="3" t="str">
        <f t="shared" si="56"/>
        <v/>
      </c>
      <c r="P323" s="4" t="str">
        <f t="shared" si="57"/>
        <v/>
      </c>
      <c r="Q323" s="4" t="str">
        <f t="shared" si="58"/>
        <v/>
      </c>
      <c r="R323" s="4" t="str">
        <f t="shared" si="51"/>
        <v/>
      </c>
      <c r="S323" s="4" t="str">
        <f t="shared" si="52"/>
        <v/>
      </c>
      <c r="T323" s="100" t="str">
        <f t="shared" si="53"/>
        <v/>
      </c>
      <c r="U323" s="17"/>
      <c r="V323" s="6"/>
    </row>
    <row r="324" spans="5:22" s="103" customFormat="1" x14ac:dyDescent="0.2">
      <c r="E324" s="11" t="b">
        <f>IF(ISNUMBER('raw data'!B426),'raw data'!B426,FALSE)</f>
        <v>0</v>
      </c>
      <c r="F324" s="13" t="b">
        <f>IF(ISNUMBER('raw data'!C426),'raw data'!C426,FALSE)</f>
        <v>0</v>
      </c>
      <c r="G324" s="12" t="b">
        <f>IF(ISNUMBER('raw data'!D426),'raw data'!D426,FALSE)</f>
        <v>0</v>
      </c>
      <c r="H324" s="14" t="e">
        <f t="shared" si="54"/>
        <v>#NUM!</v>
      </c>
      <c r="I324" s="104" t="e">
        <f>IF(ISNUMBER(results!C$38),4*PI()*F324/((G324*0.001)^2*results!C$38),4*PI()*F324/((G324*0.001)^2*results!D$38))</f>
        <v>#DIV/0!</v>
      </c>
      <c r="J324" s="15">
        <f t="shared" si="55"/>
        <v>5.6999999999999877</v>
      </c>
      <c r="K324" s="5">
        <f t="shared" ref="K324:K387" si="60">IF(NOT(J324=FALSE),MATCH(J324,H:H),"")</f>
        <v>302</v>
      </c>
      <c r="L324" s="1">
        <f t="shared" ref="L324:L387" si="61">IF(NOT(J324=FALSE),INDEX(H:H,K324),"")</f>
        <v>5.6970934865054046</v>
      </c>
      <c r="M324" s="2">
        <f t="shared" ref="M324:M387" si="62">IF(NOT(J324=FALSE),INDEX(I:I,K324),"")</f>
        <v>18.013677216545513</v>
      </c>
      <c r="N324" s="3" t="b">
        <f t="shared" si="59"/>
        <v>0</v>
      </c>
      <c r="O324" s="3" t="str">
        <f t="shared" si="56"/>
        <v/>
      </c>
      <c r="P324" s="4" t="str">
        <f t="shared" si="57"/>
        <v/>
      </c>
      <c r="Q324" s="4" t="str">
        <f t="shared" si="58"/>
        <v/>
      </c>
      <c r="R324" s="4" t="str">
        <f t="shared" ref="R324:R387" si="63">IF(NOT(Q324=""),Q324-(P324*V$29),"")</f>
        <v/>
      </c>
      <c r="S324" s="4" t="str">
        <f t="shared" ref="S324:S387" si="64">IF(NOT(Q324=""),(Q324-V$30)/P324,"")</f>
        <v/>
      </c>
      <c r="T324" s="100" t="str">
        <f t="shared" ref="T324:T387" si="65">IF(NOT(Q324=""),((V$29-(Q324-V$30)/P324))^2,"")</f>
        <v/>
      </c>
      <c r="U324" s="17"/>
      <c r="V324" s="6"/>
    </row>
    <row r="325" spans="5:22" s="103" customFormat="1" x14ac:dyDescent="0.2">
      <c r="E325" s="11" t="b">
        <f>IF(ISNUMBER('raw data'!B427),'raw data'!B427,FALSE)</f>
        <v>0</v>
      </c>
      <c r="F325" s="13" t="b">
        <f>IF(ISNUMBER('raw data'!C427),'raw data'!C427,FALSE)</f>
        <v>0</v>
      </c>
      <c r="G325" s="12" t="b">
        <f>IF(ISNUMBER('raw data'!D427),'raw data'!D427,FALSE)</f>
        <v>0</v>
      </c>
      <c r="H325" s="14" t="e">
        <f t="shared" ref="H325:H388" si="66">LN(E325)</f>
        <v>#NUM!</v>
      </c>
      <c r="I325" s="104" t="e">
        <f>IF(ISNUMBER(results!C$38),4*PI()*F325/((G325*0.001)^2*results!C$38),4*PI()*F325/((G325*0.001)^2*results!D$38))</f>
        <v>#DIV/0!</v>
      </c>
      <c r="J325" s="15">
        <f t="shared" ref="J325:J388" si="67">IF(J324="","",IF(J324+V$5&lt;=LN(X$9),J324+V$5,J324))</f>
        <v>5.6999999999999877</v>
      </c>
      <c r="K325" s="5">
        <f t="shared" si="60"/>
        <v>302</v>
      </c>
      <c r="L325" s="1">
        <f t="shared" si="61"/>
        <v>5.6970934865054046</v>
      </c>
      <c r="M325" s="2">
        <f t="shared" si="62"/>
        <v>18.013677216545513</v>
      </c>
      <c r="N325" s="3" t="b">
        <f t="shared" si="59"/>
        <v>0</v>
      </c>
      <c r="O325" s="3" t="str">
        <f t="shared" ref="O325:O388" si="68">IF(NOT(N325=FALSE),MATCH(N325,H:H),"")</f>
        <v/>
      </c>
      <c r="P325" s="4" t="str">
        <f t="shared" ref="P325:P388" si="69">IF(NOT(OR(O325=O324,N325=FALSE)),INDEX(H:H,O325),"")</f>
        <v/>
      </c>
      <c r="Q325" s="4" t="str">
        <f t="shared" ref="Q325:Q388" si="70">IF(NOT(OR(O325=O324,N325=FALSE)),INDEX(I:I,O325),"")</f>
        <v/>
      </c>
      <c r="R325" s="4" t="str">
        <f t="shared" si="63"/>
        <v/>
      </c>
      <c r="S325" s="4" t="str">
        <f t="shared" si="64"/>
        <v/>
      </c>
      <c r="T325" s="100" t="str">
        <f t="shared" si="65"/>
        <v/>
      </c>
      <c r="U325" s="17"/>
      <c r="V325" s="6"/>
    </row>
    <row r="326" spans="5:22" s="103" customFormat="1" x14ac:dyDescent="0.2">
      <c r="E326" s="11" t="b">
        <f>IF(ISNUMBER('raw data'!B428),'raw data'!B428,FALSE)</f>
        <v>0</v>
      </c>
      <c r="F326" s="13" t="b">
        <f>IF(ISNUMBER('raw data'!C428),'raw data'!C428,FALSE)</f>
        <v>0</v>
      </c>
      <c r="G326" s="12" t="b">
        <f>IF(ISNUMBER('raw data'!D428),'raw data'!D428,FALSE)</f>
        <v>0</v>
      </c>
      <c r="H326" s="14" t="e">
        <f t="shared" si="66"/>
        <v>#NUM!</v>
      </c>
      <c r="I326" s="104" t="e">
        <f>IF(ISNUMBER(results!C$38),4*PI()*F326/((G326*0.001)^2*results!C$38),4*PI()*F326/((G326*0.001)^2*results!D$38))</f>
        <v>#DIV/0!</v>
      </c>
      <c r="J326" s="15">
        <f t="shared" si="67"/>
        <v>5.6999999999999877</v>
      </c>
      <c r="K326" s="5">
        <f t="shared" si="60"/>
        <v>302</v>
      </c>
      <c r="L326" s="1">
        <f t="shared" si="61"/>
        <v>5.6970934865054046</v>
      </c>
      <c r="M326" s="2">
        <f t="shared" si="62"/>
        <v>18.013677216545513</v>
      </c>
      <c r="N326" s="3" t="b">
        <f t="shared" ref="N326:N389" si="71">IF(AND((N325+V$5)&lt;V$4,NOT(N325=FALSE)),N325+V$5)</f>
        <v>0</v>
      </c>
      <c r="O326" s="3" t="str">
        <f t="shared" si="68"/>
        <v/>
      </c>
      <c r="P326" s="4" t="str">
        <f t="shared" si="69"/>
        <v/>
      </c>
      <c r="Q326" s="4" t="str">
        <f t="shared" si="70"/>
        <v/>
      </c>
      <c r="R326" s="4" t="str">
        <f t="shared" si="63"/>
        <v/>
      </c>
      <c r="S326" s="4" t="str">
        <f t="shared" si="64"/>
        <v/>
      </c>
      <c r="T326" s="100" t="str">
        <f t="shared" si="65"/>
        <v/>
      </c>
      <c r="U326" s="17"/>
      <c r="V326" s="6"/>
    </row>
    <row r="327" spans="5:22" s="103" customFormat="1" x14ac:dyDescent="0.2">
      <c r="E327" s="11" t="b">
        <f>IF(ISNUMBER('raw data'!B429),'raw data'!B429,FALSE)</f>
        <v>0</v>
      </c>
      <c r="F327" s="13" t="b">
        <f>IF(ISNUMBER('raw data'!C429),'raw data'!C429,FALSE)</f>
        <v>0</v>
      </c>
      <c r="G327" s="12" t="b">
        <f>IF(ISNUMBER('raw data'!D429),'raw data'!D429,FALSE)</f>
        <v>0</v>
      </c>
      <c r="H327" s="14" t="e">
        <f t="shared" si="66"/>
        <v>#NUM!</v>
      </c>
      <c r="I327" s="104" t="e">
        <f>IF(ISNUMBER(results!C$38),4*PI()*F327/((G327*0.001)^2*results!C$38),4*PI()*F327/((G327*0.001)^2*results!D$38))</f>
        <v>#DIV/0!</v>
      </c>
      <c r="J327" s="15">
        <f t="shared" si="67"/>
        <v>5.6999999999999877</v>
      </c>
      <c r="K327" s="5">
        <f t="shared" si="60"/>
        <v>302</v>
      </c>
      <c r="L327" s="1">
        <f t="shared" si="61"/>
        <v>5.6970934865054046</v>
      </c>
      <c r="M327" s="2">
        <f t="shared" si="62"/>
        <v>18.013677216545513</v>
      </c>
      <c r="N327" s="3" t="b">
        <f t="shared" si="71"/>
        <v>0</v>
      </c>
      <c r="O327" s="3" t="str">
        <f t="shared" si="68"/>
        <v/>
      </c>
      <c r="P327" s="4" t="str">
        <f t="shared" si="69"/>
        <v/>
      </c>
      <c r="Q327" s="4" t="str">
        <f t="shared" si="70"/>
        <v/>
      </c>
      <c r="R327" s="4" t="str">
        <f t="shared" si="63"/>
        <v/>
      </c>
      <c r="S327" s="4" t="str">
        <f t="shared" si="64"/>
        <v/>
      </c>
      <c r="T327" s="100" t="str">
        <f t="shared" si="65"/>
        <v/>
      </c>
      <c r="U327" s="17"/>
      <c r="V327" s="6"/>
    </row>
    <row r="328" spans="5:22" s="103" customFormat="1" x14ac:dyDescent="0.2">
      <c r="E328" s="11" t="b">
        <f>IF(ISNUMBER('raw data'!B430),'raw data'!B430,FALSE)</f>
        <v>0</v>
      </c>
      <c r="F328" s="13" t="b">
        <f>IF(ISNUMBER('raw data'!C430),'raw data'!C430,FALSE)</f>
        <v>0</v>
      </c>
      <c r="G328" s="12" t="b">
        <f>IF(ISNUMBER('raw data'!D430),'raw data'!D430,FALSE)</f>
        <v>0</v>
      </c>
      <c r="H328" s="14" t="e">
        <f t="shared" si="66"/>
        <v>#NUM!</v>
      </c>
      <c r="I328" s="104" t="e">
        <f>IF(ISNUMBER(results!C$38),4*PI()*F328/((G328*0.001)^2*results!C$38),4*PI()*F328/((G328*0.001)^2*results!D$38))</f>
        <v>#DIV/0!</v>
      </c>
      <c r="J328" s="15">
        <f t="shared" si="67"/>
        <v>5.6999999999999877</v>
      </c>
      <c r="K328" s="5">
        <f t="shared" si="60"/>
        <v>302</v>
      </c>
      <c r="L328" s="1">
        <f t="shared" si="61"/>
        <v>5.6970934865054046</v>
      </c>
      <c r="M328" s="2">
        <f t="shared" si="62"/>
        <v>18.013677216545513</v>
      </c>
      <c r="N328" s="3" t="b">
        <f t="shared" si="71"/>
        <v>0</v>
      </c>
      <c r="O328" s="3" t="str">
        <f t="shared" si="68"/>
        <v/>
      </c>
      <c r="P328" s="4" t="str">
        <f t="shared" si="69"/>
        <v/>
      </c>
      <c r="Q328" s="4" t="str">
        <f t="shared" si="70"/>
        <v/>
      </c>
      <c r="R328" s="4" t="str">
        <f t="shared" si="63"/>
        <v/>
      </c>
      <c r="S328" s="4" t="str">
        <f t="shared" si="64"/>
        <v/>
      </c>
      <c r="T328" s="100" t="str">
        <f t="shared" si="65"/>
        <v/>
      </c>
      <c r="U328" s="17"/>
      <c r="V328" s="6"/>
    </row>
    <row r="329" spans="5:22" s="103" customFormat="1" x14ac:dyDescent="0.2">
      <c r="E329" s="11" t="b">
        <f>IF(ISNUMBER('raw data'!B431),'raw data'!B431,FALSE)</f>
        <v>0</v>
      </c>
      <c r="F329" s="13" t="b">
        <f>IF(ISNUMBER('raw data'!C431),'raw data'!C431,FALSE)</f>
        <v>0</v>
      </c>
      <c r="G329" s="12" t="b">
        <f>IF(ISNUMBER('raw data'!D431),'raw data'!D431,FALSE)</f>
        <v>0</v>
      </c>
      <c r="H329" s="14" t="e">
        <f t="shared" si="66"/>
        <v>#NUM!</v>
      </c>
      <c r="I329" s="104" t="e">
        <f>IF(ISNUMBER(results!C$38),4*PI()*F329/((G329*0.001)^2*results!C$38),4*PI()*F329/((G329*0.001)^2*results!D$38))</f>
        <v>#DIV/0!</v>
      </c>
      <c r="J329" s="15">
        <f t="shared" si="67"/>
        <v>5.6999999999999877</v>
      </c>
      <c r="K329" s="5">
        <f t="shared" si="60"/>
        <v>302</v>
      </c>
      <c r="L329" s="1">
        <f t="shared" si="61"/>
        <v>5.6970934865054046</v>
      </c>
      <c r="M329" s="2">
        <f t="shared" si="62"/>
        <v>18.013677216545513</v>
      </c>
      <c r="N329" s="3" t="b">
        <f t="shared" si="71"/>
        <v>0</v>
      </c>
      <c r="O329" s="3" t="str">
        <f t="shared" si="68"/>
        <v/>
      </c>
      <c r="P329" s="4" t="str">
        <f t="shared" si="69"/>
        <v/>
      </c>
      <c r="Q329" s="4" t="str">
        <f t="shared" si="70"/>
        <v/>
      </c>
      <c r="R329" s="4" t="str">
        <f t="shared" si="63"/>
        <v/>
      </c>
      <c r="S329" s="4" t="str">
        <f t="shared" si="64"/>
        <v/>
      </c>
      <c r="T329" s="100" t="str">
        <f t="shared" si="65"/>
        <v/>
      </c>
      <c r="U329" s="17"/>
      <c r="V329" s="6"/>
    </row>
    <row r="330" spans="5:22" s="103" customFormat="1" x14ac:dyDescent="0.2">
      <c r="E330" s="11" t="b">
        <f>IF(ISNUMBER('raw data'!B432),'raw data'!B432,FALSE)</f>
        <v>0</v>
      </c>
      <c r="F330" s="13" t="b">
        <f>IF(ISNUMBER('raw data'!C432),'raw data'!C432,FALSE)</f>
        <v>0</v>
      </c>
      <c r="G330" s="12" t="b">
        <f>IF(ISNUMBER('raw data'!D432),'raw data'!D432,FALSE)</f>
        <v>0</v>
      </c>
      <c r="H330" s="14" t="e">
        <f t="shared" si="66"/>
        <v>#NUM!</v>
      </c>
      <c r="I330" s="104" t="e">
        <f>IF(ISNUMBER(results!C$38),4*PI()*F330/((G330*0.001)^2*results!C$38),4*PI()*F330/((G330*0.001)^2*results!D$38))</f>
        <v>#DIV/0!</v>
      </c>
      <c r="J330" s="15">
        <f t="shared" si="67"/>
        <v>5.6999999999999877</v>
      </c>
      <c r="K330" s="5">
        <f t="shared" si="60"/>
        <v>302</v>
      </c>
      <c r="L330" s="1">
        <f t="shared" si="61"/>
        <v>5.6970934865054046</v>
      </c>
      <c r="M330" s="2">
        <f t="shared" si="62"/>
        <v>18.013677216545513</v>
      </c>
      <c r="N330" s="3" t="b">
        <f t="shared" si="71"/>
        <v>0</v>
      </c>
      <c r="O330" s="3" t="str">
        <f t="shared" si="68"/>
        <v/>
      </c>
      <c r="P330" s="4" t="str">
        <f t="shared" si="69"/>
        <v/>
      </c>
      <c r="Q330" s="4" t="str">
        <f t="shared" si="70"/>
        <v/>
      </c>
      <c r="R330" s="4" t="str">
        <f t="shared" si="63"/>
        <v/>
      </c>
      <c r="S330" s="4" t="str">
        <f t="shared" si="64"/>
        <v/>
      </c>
      <c r="T330" s="100" t="str">
        <f t="shared" si="65"/>
        <v/>
      </c>
      <c r="U330" s="17"/>
      <c r="V330" s="6"/>
    </row>
    <row r="331" spans="5:22" s="103" customFormat="1" x14ac:dyDescent="0.2">
      <c r="E331" s="11" t="b">
        <f>IF(ISNUMBER('raw data'!B433),'raw data'!B433,FALSE)</f>
        <v>0</v>
      </c>
      <c r="F331" s="13" t="b">
        <f>IF(ISNUMBER('raw data'!C433),'raw data'!C433,FALSE)</f>
        <v>0</v>
      </c>
      <c r="G331" s="12" t="b">
        <f>IF(ISNUMBER('raw data'!D433),'raw data'!D433,FALSE)</f>
        <v>0</v>
      </c>
      <c r="H331" s="14" t="e">
        <f t="shared" si="66"/>
        <v>#NUM!</v>
      </c>
      <c r="I331" s="104" t="e">
        <f>IF(ISNUMBER(results!C$38),4*PI()*F331/((G331*0.001)^2*results!C$38),4*PI()*F331/((G331*0.001)^2*results!D$38))</f>
        <v>#DIV/0!</v>
      </c>
      <c r="J331" s="15">
        <f t="shared" si="67"/>
        <v>5.6999999999999877</v>
      </c>
      <c r="K331" s="5">
        <f t="shared" si="60"/>
        <v>302</v>
      </c>
      <c r="L331" s="1">
        <f t="shared" si="61"/>
        <v>5.6970934865054046</v>
      </c>
      <c r="M331" s="2">
        <f t="shared" si="62"/>
        <v>18.013677216545513</v>
      </c>
      <c r="N331" s="3" t="b">
        <f t="shared" si="71"/>
        <v>0</v>
      </c>
      <c r="O331" s="3" t="str">
        <f t="shared" si="68"/>
        <v/>
      </c>
      <c r="P331" s="4" t="str">
        <f t="shared" si="69"/>
        <v/>
      </c>
      <c r="Q331" s="4" t="str">
        <f t="shared" si="70"/>
        <v/>
      </c>
      <c r="R331" s="4" t="str">
        <f t="shared" si="63"/>
        <v/>
      </c>
      <c r="S331" s="4" t="str">
        <f t="shared" si="64"/>
        <v/>
      </c>
      <c r="T331" s="100" t="str">
        <f t="shared" si="65"/>
        <v/>
      </c>
      <c r="U331" s="17"/>
      <c r="V331" s="6"/>
    </row>
    <row r="332" spans="5:22" s="103" customFormat="1" x14ac:dyDescent="0.2">
      <c r="E332" s="11" t="b">
        <f>IF(ISNUMBER('raw data'!B434),'raw data'!B434,FALSE)</f>
        <v>0</v>
      </c>
      <c r="F332" s="13" t="b">
        <f>IF(ISNUMBER('raw data'!C434),'raw data'!C434,FALSE)</f>
        <v>0</v>
      </c>
      <c r="G332" s="12" t="b">
        <f>IF(ISNUMBER('raw data'!D434),'raw data'!D434,FALSE)</f>
        <v>0</v>
      </c>
      <c r="H332" s="14" t="e">
        <f t="shared" si="66"/>
        <v>#NUM!</v>
      </c>
      <c r="I332" s="104" t="e">
        <f>IF(ISNUMBER(results!C$38),4*PI()*F332/((G332*0.001)^2*results!C$38),4*PI()*F332/((G332*0.001)^2*results!D$38))</f>
        <v>#DIV/0!</v>
      </c>
      <c r="J332" s="15">
        <f t="shared" si="67"/>
        <v>5.6999999999999877</v>
      </c>
      <c r="K332" s="5">
        <f t="shared" si="60"/>
        <v>302</v>
      </c>
      <c r="L332" s="1">
        <f t="shared" si="61"/>
        <v>5.6970934865054046</v>
      </c>
      <c r="M332" s="2">
        <f t="shared" si="62"/>
        <v>18.013677216545513</v>
      </c>
      <c r="N332" s="3" t="b">
        <f t="shared" si="71"/>
        <v>0</v>
      </c>
      <c r="O332" s="3" t="str">
        <f t="shared" si="68"/>
        <v/>
      </c>
      <c r="P332" s="4" t="str">
        <f t="shared" si="69"/>
        <v/>
      </c>
      <c r="Q332" s="4" t="str">
        <f t="shared" si="70"/>
        <v/>
      </c>
      <c r="R332" s="4" t="str">
        <f t="shared" si="63"/>
        <v/>
      </c>
      <c r="S332" s="4" t="str">
        <f t="shared" si="64"/>
        <v/>
      </c>
      <c r="T332" s="100" t="str">
        <f t="shared" si="65"/>
        <v/>
      </c>
      <c r="U332" s="17"/>
      <c r="V332" s="6"/>
    </row>
    <row r="333" spans="5:22" s="103" customFormat="1" x14ac:dyDescent="0.2">
      <c r="E333" s="11" t="b">
        <f>IF(ISNUMBER('raw data'!B435),'raw data'!B435,FALSE)</f>
        <v>0</v>
      </c>
      <c r="F333" s="13" t="b">
        <f>IF(ISNUMBER('raw data'!C435),'raw data'!C435,FALSE)</f>
        <v>0</v>
      </c>
      <c r="G333" s="12" t="b">
        <f>IF(ISNUMBER('raw data'!D435),'raw data'!D435,FALSE)</f>
        <v>0</v>
      </c>
      <c r="H333" s="14" t="e">
        <f t="shared" si="66"/>
        <v>#NUM!</v>
      </c>
      <c r="I333" s="104" t="e">
        <f>IF(ISNUMBER(results!C$38),4*PI()*F333/((G333*0.001)^2*results!C$38),4*PI()*F333/((G333*0.001)^2*results!D$38))</f>
        <v>#DIV/0!</v>
      </c>
      <c r="J333" s="15">
        <f t="shared" si="67"/>
        <v>5.6999999999999877</v>
      </c>
      <c r="K333" s="5">
        <f t="shared" si="60"/>
        <v>302</v>
      </c>
      <c r="L333" s="1">
        <f t="shared" si="61"/>
        <v>5.6970934865054046</v>
      </c>
      <c r="M333" s="2">
        <f t="shared" si="62"/>
        <v>18.013677216545513</v>
      </c>
      <c r="N333" s="3" t="b">
        <f t="shared" si="71"/>
        <v>0</v>
      </c>
      <c r="O333" s="3" t="str">
        <f t="shared" si="68"/>
        <v/>
      </c>
      <c r="P333" s="4" t="str">
        <f t="shared" si="69"/>
        <v/>
      </c>
      <c r="Q333" s="4" t="str">
        <f t="shared" si="70"/>
        <v/>
      </c>
      <c r="R333" s="4" t="str">
        <f t="shared" si="63"/>
        <v/>
      </c>
      <c r="S333" s="4" t="str">
        <f t="shared" si="64"/>
        <v/>
      </c>
      <c r="T333" s="100" t="str">
        <f t="shared" si="65"/>
        <v/>
      </c>
      <c r="U333" s="17"/>
      <c r="V333" s="6"/>
    </row>
    <row r="334" spans="5:22" s="103" customFormat="1" x14ac:dyDescent="0.2">
      <c r="E334" s="11" t="b">
        <f>IF(ISNUMBER('raw data'!B436),'raw data'!B436,FALSE)</f>
        <v>0</v>
      </c>
      <c r="F334" s="13" t="b">
        <f>IF(ISNUMBER('raw data'!C436),'raw data'!C436,FALSE)</f>
        <v>0</v>
      </c>
      <c r="G334" s="12" t="b">
        <f>IF(ISNUMBER('raw data'!D436),'raw data'!D436,FALSE)</f>
        <v>0</v>
      </c>
      <c r="H334" s="14" t="e">
        <f t="shared" si="66"/>
        <v>#NUM!</v>
      </c>
      <c r="I334" s="104" t="e">
        <f>IF(ISNUMBER(results!C$38),4*PI()*F334/((G334*0.001)^2*results!C$38),4*PI()*F334/((G334*0.001)^2*results!D$38))</f>
        <v>#DIV/0!</v>
      </c>
      <c r="J334" s="15">
        <f t="shared" si="67"/>
        <v>5.6999999999999877</v>
      </c>
      <c r="K334" s="5">
        <f t="shared" si="60"/>
        <v>302</v>
      </c>
      <c r="L334" s="1">
        <f t="shared" si="61"/>
        <v>5.6970934865054046</v>
      </c>
      <c r="M334" s="2">
        <f t="shared" si="62"/>
        <v>18.013677216545513</v>
      </c>
      <c r="N334" s="3" t="b">
        <f t="shared" si="71"/>
        <v>0</v>
      </c>
      <c r="O334" s="3" t="str">
        <f t="shared" si="68"/>
        <v/>
      </c>
      <c r="P334" s="4" t="str">
        <f t="shared" si="69"/>
        <v/>
      </c>
      <c r="Q334" s="4" t="str">
        <f t="shared" si="70"/>
        <v/>
      </c>
      <c r="R334" s="4" t="str">
        <f t="shared" si="63"/>
        <v/>
      </c>
      <c r="S334" s="4" t="str">
        <f t="shared" si="64"/>
        <v/>
      </c>
      <c r="T334" s="100" t="str">
        <f t="shared" si="65"/>
        <v/>
      </c>
      <c r="U334" s="17"/>
      <c r="V334" s="6"/>
    </row>
    <row r="335" spans="5:22" s="103" customFormat="1" x14ac:dyDescent="0.2">
      <c r="E335" s="11" t="b">
        <f>IF(ISNUMBER('raw data'!B437),'raw data'!B437,FALSE)</f>
        <v>0</v>
      </c>
      <c r="F335" s="13" t="b">
        <f>IF(ISNUMBER('raw data'!C437),'raw data'!C437,FALSE)</f>
        <v>0</v>
      </c>
      <c r="G335" s="12" t="b">
        <f>IF(ISNUMBER('raw data'!D437),'raw data'!D437,FALSE)</f>
        <v>0</v>
      </c>
      <c r="H335" s="14" t="e">
        <f t="shared" si="66"/>
        <v>#NUM!</v>
      </c>
      <c r="I335" s="104" t="e">
        <f>IF(ISNUMBER(results!C$38),4*PI()*F335/((G335*0.001)^2*results!C$38),4*PI()*F335/((G335*0.001)^2*results!D$38))</f>
        <v>#DIV/0!</v>
      </c>
      <c r="J335" s="15">
        <f t="shared" si="67"/>
        <v>5.6999999999999877</v>
      </c>
      <c r="K335" s="5">
        <f t="shared" si="60"/>
        <v>302</v>
      </c>
      <c r="L335" s="1">
        <f t="shared" si="61"/>
        <v>5.6970934865054046</v>
      </c>
      <c r="M335" s="2">
        <f t="shared" si="62"/>
        <v>18.013677216545513</v>
      </c>
      <c r="N335" s="3" t="b">
        <f t="shared" si="71"/>
        <v>0</v>
      </c>
      <c r="O335" s="3" t="str">
        <f t="shared" si="68"/>
        <v/>
      </c>
      <c r="P335" s="4" t="str">
        <f t="shared" si="69"/>
        <v/>
      </c>
      <c r="Q335" s="4" t="str">
        <f t="shared" si="70"/>
        <v/>
      </c>
      <c r="R335" s="4" t="str">
        <f t="shared" si="63"/>
        <v/>
      </c>
      <c r="S335" s="4" t="str">
        <f t="shared" si="64"/>
        <v/>
      </c>
      <c r="T335" s="100" t="str">
        <f t="shared" si="65"/>
        <v/>
      </c>
      <c r="U335" s="17"/>
      <c r="V335" s="6"/>
    </row>
    <row r="336" spans="5:22" s="103" customFormat="1" x14ac:dyDescent="0.2">
      <c r="E336" s="11" t="b">
        <f>IF(ISNUMBER('raw data'!B438),'raw data'!B438,FALSE)</f>
        <v>0</v>
      </c>
      <c r="F336" s="13" t="b">
        <f>IF(ISNUMBER('raw data'!C438),'raw data'!C438,FALSE)</f>
        <v>0</v>
      </c>
      <c r="G336" s="12" t="b">
        <f>IF(ISNUMBER('raw data'!D438),'raw data'!D438,FALSE)</f>
        <v>0</v>
      </c>
      <c r="H336" s="14" t="e">
        <f t="shared" si="66"/>
        <v>#NUM!</v>
      </c>
      <c r="I336" s="104" t="e">
        <f>IF(ISNUMBER(results!C$38),4*PI()*F336/((G336*0.001)^2*results!C$38),4*PI()*F336/((G336*0.001)^2*results!D$38))</f>
        <v>#DIV/0!</v>
      </c>
      <c r="J336" s="15">
        <f t="shared" si="67"/>
        <v>5.6999999999999877</v>
      </c>
      <c r="K336" s="5">
        <f t="shared" si="60"/>
        <v>302</v>
      </c>
      <c r="L336" s="1">
        <f t="shared" si="61"/>
        <v>5.6970934865054046</v>
      </c>
      <c r="M336" s="2">
        <f t="shared" si="62"/>
        <v>18.013677216545513</v>
      </c>
      <c r="N336" s="3" t="b">
        <f t="shared" si="71"/>
        <v>0</v>
      </c>
      <c r="O336" s="3" t="str">
        <f t="shared" si="68"/>
        <v/>
      </c>
      <c r="P336" s="4" t="str">
        <f t="shared" si="69"/>
        <v/>
      </c>
      <c r="Q336" s="4" t="str">
        <f t="shared" si="70"/>
        <v/>
      </c>
      <c r="R336" s="4" t="str">
        <f t="shared" si="63"/>
        <v/>
      </c>
      <c r="S336" s="4" t="str">
        <f t="shared" si="64"/>
        <v/>
      </c>
      <c r="T336" s="100" t="str">
        <f t="shared" si="65"/>
        <v/>
      </c>
      <c r="U336" s="17"/>
      <c r="V336" s="6"/>
    </row>
    <row r="337" spans="5:22" s="103" customFormat="1" x14ac:dyDescent="0.2">
      <c r="E337" s="11" t="b">
        <f>IF(ISNUMBER('raw data'!B439),'raw data'!B439,FALSE)</f>
        <v>0</v>
      </c>
      <c r="F337" s="13" t="b">
        <f>IF(ISNUMBER('raw data'!C439),'raw data'!C439,FALSE)</f>
        <v>0</v>
      </c>
      <c r="G337" s="12" t="b">
        <f>IF(ISNUMBER('raw data'!D439),'raw data'!D439,FALSE)</f>
        <v>0</v>
      </c>
      <c r="H337" s="14" t="e">
        <f t="shared" si="66"/>
        <v>#NUM!</v>
      </c>
      <c r="I337" s="104" t="e">
        <f>IF(ISNUMBER(results!C$38),4*PI()*F337/((G337*0.001)^2*results!C$38),4*PI()*F337/((G337*0.001)^2*results!D$38))</f>
        <v>#DIV/0!</v>
      </c>
      <c r="J337" s="15">
        <f t="shared" si="67"/>
        <v>5.6999999999999877</v>
      </c>
      <c r="K337" s="5">
        <f t="shared" si="60"/>
        <v>302</v>
      </c>
      <c r="L337" s="1">
        <f t="shared" si="61"/>
        <v>5.6970934865054046</v>
      </c>
      <c r="M337" s="2">
        <f t="shared" si="62"/>
        <v>18.013677216545513</v>
      </c>
      <c r="N337" s="3" t="b">
        <f t="shared" si="71"/>
        <v>0</v>
      </c>
      <c r="O337" s="3" t="str">
        <f t="shared" si="68"/>
        <v/>
      </c>
      <c r="P337" s="4" t="str">
        <f t="shared" si="69"/>
        <v/>
      </c>
      <c r="Q337" s="4" t="str">
        <f t="shared" si="70"/>
        <v/>
      </c>
      <c r="R337" s="4" t="str">
        <f t="shared" si="63"/>
        <v/>
      </c>
      <c r="S337" s="4" t="str">
        <f t="shared" si="64"/>
        <v/>
      </c>
      <c r="T337" s="100" t="str">
        <f t="shared" si="65"/>
        <v/>
      </c>
      <c r="U337" s="17"/>
      <c r="V337" s="6"/>
    </row>
    <row r="338" spans="5:22" s="103" customFormat="1" x14ac:dyDescent="0.2">
      <c r="E338" s="11" t="b">
        <f>IF(ISNUMBER('raw data'!B440),'raw data'!B440,FALSE)</f>
        <v>0</v>
      </c>
      <c r="F338" s="13" t="b">
        <f>IF(ISNUMBER('raw data'!C440),'raw data'!C440,FALSE)</f>
        <v>0</v>
      </c>
      <c r="G338" s="12" t="b">
        <f>IF(ISNUMBER('raw data'!D440),'raw data'!D440,FALSE)</f>
        <v>0</v>
      </c>
      <c r="H338" s="14" t="e">
        <f t="shared" si="66"/>
        <v>#NUM!</v>
      </c>
      <c r="I338" s="104" t="e">
        <f>IF(ISNUMBER(results!C$38),4*PI()*F338/((G338*0.001)^2*results!C$38),4*PI()*F338/((G338*0.001)^2*results!D$38))</f>
        <v>#DIV/0!</v>
      </c>
      <c r="J338" s="15">
        <f t="shared" si="67"/>
        <v>5.6999999999999877</v>
      </c>
      <c r="K338" s="5">
        <f t="shared" si="60"/>
        <v>302</v>
      </c>
      <c r="L338" s="1">
        <f t="shared" si="61"/>
        <v>5.6970934865054046</v>
      </c>
      <c r="M338" s="2">
        <f t="shared" si="62"/>
        <v>18.013677216545513</v>
      </c>
      <c r="N338" s="3" t="b">
        <f t="shared" si="71"/>
        <v>0</v>
      </c>
      <c r="O338" s="3" t="str">
        <f t="shared" si="68"/>
        <v/>
      </c>
      <c r="P338" s="4" t="str">
        <f t="shared" si="69"/>
        <v/>
      </c>
      <c r="Q338" s="4" t="str">
        <f t="shared" si="70"/>
        <v/>
      </c>
      <c r="R338" s="4" t="str">
        <f t="shared" si="63"/>
        <v/>
      </c>
      <c r="S338" s="4" t="str">
        <f t="shared" si="64"/>
        <v/>
      </c>
      <c r="T338" s="100" t="str">
        <f t="shared" si="65"/>
        <v/>
      </c>
      <c r="U338" s="17"/>
      <c r="V338" s="6"/>
    </row>
    <row r="339" spans="5:22" s="103" customFormat="1" x14ac:dyDescent="0.2">
      <c r="E339" s="11" t="b">
        <f>IF(ISNUMBER('raw data'!B441),'raw data'!B441,FALSE)</f>
        <v>0</v>
      </c>
      <c r="F339" s="13" t="b">
        <f>IF(ISNUMBER('raw data'!C441),'raw data'!C441,FALSE)</f>
        <v>0</v>
      </c>
      <c r="G339" s="12" t="b">
        <f>IF(ISNUMBER('raw data'!D441),'raw data'!D441,FALSE)</f>
        <v>0</v>
      </c>
      <c r="H339" s="14" t="e">
        <f t="shared" si="66"/>
        <v>#NUM!</v>
      </c>
      <c r="I339" s="104" t="e">
        <f>IF(ISNUMBER(results!C$38),4*PI()*F339/((G339*0.001)^2*results!C$38),4*PI()*F339/((G339*0.001)^2*results!D$38))</f>
        <v>#DIV/0!</v>
      </c>
      <c r="J339" s="15">
        <f t="shared" si="67"/>
        <v>5.6999999999999877</v>
      </c>
      <c r="K339" s="5">
        <f t="shared" si="60"/>
        <v>302</v>
      </c>
      <c r="L339" s="1">
        <f t="shared" si="61"/>
        <v>5.6970934865054046</v>
      </c>
      <c r="M339" s="2">
        <f t="shared" si="62"/>
        <v>18.013677216545513</v>
      </c>
      <c r="N339" s="3" t="b">
        <f t="shared" si="71"/>
        <v>0</v>
      </c>
      <c r="O339" s="3" t="str">
        <f t="shared" si="68"/>
        <v/>
      </c>
      <c r="P339" s="4" t="str">
        <f t="shared" si="69"/>
        <v/>
      </c>
      <c r="Q339" s="4" t="str">
        <f t="shared" si="70"/>
        <v/>
      </c>
      <c r="R339" s="4" t="str">
        <f t="shared" si="63"/>
        <v/>
      </c>
      <c r="S339" s="4" t="str">
        <f t="shared" si="64"/>
        <v/>
      </c>
      <c r="T339" s="100" t="str">
        <f t="shared" si="65"/>
        <v/>
      </c>
      <c r="U339" s="17"/>
      <c r="V339" s="6"/>
    </row>
    <row r="340" spans="5:22" s="103" customFormat="1" x14ac:dyDescent="0.2">
      <c r="E340" s="11" t="b">
        <f>IF(ISNUMBER('raw data'!B442),'raw data'!B442,FALSE)</f>
        <v>0</v>
      </c>
      <c r="F340" s="13" t="b">
        <f>IF(ISNUMBER('raw data'!C442),'raw data'!C442,FALSE)</f>
        <v>0</v>
      </c>
      <c r="G340" s="12" t="b">
        <f>IF(ISNUMBER('raw data'!D442),'raw data'!D442,FALSE)</f>
        <v>0</v>
      </c>
      <c r="H340" s="14" t="e">
        <f t="shared" si="66"/>
        <v>#NUM!</v>
      </c>
      <c r="I340" s="104" t="e">
        <f>IF(ISNUMBER(results!C$38),4*PI()*F340/((G340*0.001)^2*results!C$38),4*PI()*F340/((G340*0.001)^2*results!D$38))</f>
        <v>#DIV/0!</v>
      </c>
      <c r="J340" s="15">
        <f t="shared" si="67"/>
        <v>5.6999999999999877</v>
      </c>
      <c r="K340" s="5">
        <f t="shared" si="60"/>
        <v>302</v>
      </c>
      <c r="L340" s="1">
        <f t="shared" si="61"/>
        <v>5.6970934865054046</v>
      </c>
      <c r="M340" s="2">
        <f t="shared" si="62"/>
        <v>18.013677216545513</v>
      </c>
      <c r="N340" s="3" t="b">
        <f t="shared" si="71"/>
        <v>0</v>
      </c>
      <c r="O340" s="3" t="str">
        <f t="shared" si="68"/>
        <v/>
      </c>
      <c r="P340" s="4" t="str">
        <f t="shared" si="69"/>
        <v/>
      </c>
      <c r="Q340" s="4" t="str">
        <f t="shared" si="70"/>
        <v/>
      </c>
      <c r="R340" s="4" t="str">
        <f t="shared" si="63"/>
        <v/>
      </c>
      <c r="S340" s="4" t="str">
        <f t="shared" si="64"/>
        <v/>
      </c>
      <c r="T340" s="100" t="str">
        <f t="shared" si="65"/>
        <v/>
      </c>
      <c r="U340" s="17"/>
      <c r="V340" s="6"/>
    </row>
    <row r="341" spans="5:22" s="103" customFormat="1" x14ac:dyDescent="0.2">
      <c r="E341" s="11" t="b">
        <f>IF(ISNUMBER('raw data'!B443),'raw data'!B443,FALSE)</f>
        <v>0</v>
      </c>
      <c r="F341" s="13" t="b">
        <f>IF(ISNUMBER('raw data'!C443),'raw data'!C443,FALSE)</f>
        <v>0</v>
      </c>
      <c r="G341" s="12" t="b">
        <f>IF(ISNUMBER('raw data'!D443),'raw data'!D443,FALSE)</f>
        <v>0</v>
      </c>
      <c r="H341" s="14" t="e">
        <f t="shared" si="66"/>
        <v>#NUM!</v>
      </c>
      <c r="I341" s="104" t="e">
        <f>IF(ISNUMBER(results!C$38),4*PI()*F341/((G341*0.001)^2*results!C$38),4*PI()*F341/((G341*0.001)^2*results!D$38))</f>
        <v>#DIV/0!</v>
      </c>
      <c r="J341" s="15">
        <f t="shared" si="67"/>
        <v>5.6999999999999877</v>
      </c>
      <c r="K341" s="5">
        <f t="shared" si="60"/>
        <v>302</v>
      </c>
      <c r="L341" s="1">
        <f t="shared" si="61"/>
        <v>5.6970934865054046</v>
      </c>
      <c r="M341" s="2">
        <f t="shared" si="62"/>
        <v>18.013677216545513</v>
      </c>
      <c r="N341" s="3" t="b">
        <f t="shared" si="71"/>
        <v>0</v>
      </c>
      <c r="O341" s="3" t="str">
        <f t="shared" si="68"/>
        <v/>
      </c>
      <c r="P341" s="4" t="str">
        <f t="shared" si="69"/>
        <v/>
      </c>
      <c r="Q341" s="4" t="str">
        <f t="shared" si="70"/>
        <v/>
      </c>
      <c r="R341" s="4" t="str">
        <f t="shared" si="63"/>
        <v/>
      </c>
      <c r="S341" s="4" t="str">
        <f t="shared" si="64"/>
        <v/>
      </c>
      <c r="T341" s="100" t="str">
        <f t="shared" si="65"/>
        <v/>
      </c>
      <c r="U341" s="17"/>
      <c r="V341" s="6"/>
    </row>
    <row r="342" spans="5:22" s="103" customFormat="1" x14ac:dyDescent="0.2">
      <c r="E342" s="11" t="b">
        <f>IF(ISNUMBER('raw data'!B444),'raw data'!B444,FALSE)</f>
        <v>0</v>
      </c>
      <c r="F342" s="13" t="b">
        <f>IF(ISNUMBER('raw data'!C444),'raw data'!C444,FALSE)</f>
        <v>0</v>
      </c>
      <c r="G342" s="12" t="b">
        <f>IF(ISNUMBER('raw data'!D444),'raw data'!D444,FALSE)</f>
        <v>0</v>
      </c>
      <c r="H342" s="14" t="e">
        <f t="shared" si="66"/>
        <v>#NUM!</v>
      </c>
      <c r="I342" s="104" t="e">
        <f>IF(ISNUMBER(results!C$38),4*PI()*F342/((G342*0.001)^2*results!C$38),4*PI()*F342/((G342*0.001)^2*results!D$38))</f>
        <v>#DIV/0!</v>
      </c>
      <c r="J342" s="15">
        <f t="shared" si="67"/>
        <v>5.6999999999999877</v>
      </c>
      <c r="K342" s="5">
        <f t="shared" si="60"/>
        <v>302</v>
      </c>
      <c r="L342" s="1">
        <f t="shared" si="61"/>
        <v>5.6970934865054046</v>
      </c>
      <c r="M342" s="2">
        <f t="shared" si="62"/>
        <v>18.013677216545513</v>
      </c>
      <c r="N342" s="3" t="b">
        <f t="shared" si="71"/>
        <v>0</v>
      </c>
      <c r="O342" s="3" t="str">
        <f t="shared" si="68"/>
        <v/>
      </c>
      <c r="P342" s="4" t="str">
        <f t="shared" si="69"/>
        <v/>
      </c>
      <c r="Q342" s="4" t="str">
        <f t="shared" si="70"/>
        <v/>
      </c>
      <c r="R342" s="4" t="str">
        <f t="shared" si="63"/>
        <v/>
      </c>
      <c r="S342" s="4" t="str">
        <f t="shared" si="64"/>
        <v/>
      </c>
      <c r="T342" s="100" t="str">
        <f t="shared" si="65"/>
        <v/>
      </c>
      <c r="U342" s="17"/>
      <c r="V342" s="6"/>
    </row>
    <row r="343" spans="5:22" s="103" customFormat="1" x14ac:dyDescent="0.2">
      <c r="E343" s="11" t="b">
        <f>IF(ISNUMBER('raw data'!B445),'raw data'!B445,FALSE)</f>
        <v>0</v>
      </c>
      <c r="F343" s="13" t="b">
        <f>IF(ISNUMBER('raw data'!C445),'raw data'!C445,FALSE)</f>
        <v>0</v>
      </c>
      <c r="G343" s="12" t="b">
        <f>IF(ISNUMBER('raw data'!D445),'raw data'!D445,FALSE)</f>
        <v>0</v>
      </c>
      <c r="H343" s="14" t="e">
        <f t="shared" si="66"/>
        <v>#NUM!</v>
      </c>
      <c r="I343" s="104" t="e">
        <f>IF(ISNUMBER(results!C$38),4*PI()*F343/((G343*0.001)^2*results!C$38),4*PI()*F343/((G343*0.001)^2*results!D$38))</f>
        <v>#DIV/0!</v>
      </c>
      <c r="J343" s="15">
        <f t="shared" si="67"/>
        <v>5.6999999999999877</v>
      </c>
      <c r="K343" s="5">
        <f t="shared" si="60"/>
        <v>302</v>
      </c>
      <c r="L343" s="1">
        <f t="shared" si="61"/>
        <v>5.6970934865054046</v>
      </c>
      <c r="M343" s="2">
        <f t="shared" si="62"/>
        <v>18.013677216545513</v>
      </c>
      <c r="N343" s="3" t="b">
        <f t="shared" si="71"/>
        <v>0</v>
      </c>
      <c r="O343" s="3" t="str">
        <f t="shared" si="68"/>
        <v/>
      </c>
      <c r="P343" s="4" t="str">
        <f t="shared" si="69"/>
        <v/>
      </c>
      <c r="Q343" s="4" t="str">
        <f t="shared" si="70"/>
        <v/>
      </c>
      <c r="R343" s="4" t="str">
        <f t="shared" si="63"/>
        <v/>
      </c>
      <c r="S343" s="4" t="str">
        <f t="shared" si="64"/>
        <v/>
      </c>
      <c r="T343" s="100" t="str">
        <f t="shared" si="65"/>
        <v/>
      </c>
      <c r="U343" s="17"/>
      <c r="V343" s="6"/>
    </row>
    <row r="344" spans="5:22" s="103" customFormat="1" x14ac:dyDescent="0.2">
      <c r="E344" s="11" t="b">
        <f>IF(ISNUMBER('raw data'!B446),'raw data'!B446,FALSE)</f>
        <v>0</v>
      </c>
      <c r="F344" s="13" t="b">
        <f>IF(ISNUMBER('raw data'!C446),'raw data'!C446,FALSE)</f>
        <v>0</v>
      </c>
      <c r="G344" s="12" t="b">
        <f>IF(ISNUMBER('raw data'!D446),'raw data'!D446,FALSE)</f>
        <v>0</v>
      </c>
      <c r="H344" s="14" t="e">
        <f t="shared" si="66"/>
        <v>#NUM!</v>
      </c>
      <c r="I344" s="104" t="e">
        <f>IF(ISNUMBER(results!C$38),4*PI()*F344/((G344*0.001)^2*results!C$38),4*PI()*F344/((G344*0.001)^2*results!D$38))</f>
        <v>#DIV/0!</v>
      </c>
      <c r="J344" s="15">
        <f t="shared" si="67"/>
        <v>5.6999999999999877</v>
      </c>
      <c r="K344" s="5">
        <f t="shared" si="60"/>
        <v>302</v>
      </c>
      <c r="L344" s="1">
        <f t="shared" si="61"/>
        <v>5.6970934865054046</v>
      </c>
      <c r="M344" s="2">
        <f t="shared" si="62"/>
        <v>18.013677216545513</v>
      </c>
      <c r="N344" s="3" t="b">
        <f t="shared" si="71"/>
        <v>0</v>
      </c>
      <c r="O344" s="3" t="str">
        <f t="shared" si="68"/>
        <v/>
      </c>
      <c r="P344" s="4" t="str">
        <f t="shared" si="69"/>
        <v/>
      </c>
      <c r="Q344" s="4" t="str">
        <f t="shared" si="70"/>
        <v/>
      </c>
      <c r="R344" s="4" t="str">
        <f t="shared" si="63"/>
        <v/>
      </c>
      <c r="S344" s="4" t="str">
        <f t="shared" si="64"/>
        <v/>
      </c>
      <c r="T344" s="100" t="str">
        <f t="shared" si="65"/>
        <v/>
      </c>
      <c r="U344" s="17"/>
      <c r="V344" s="6"/>
    </row>
    <row r="345" spans="5:22" s="103" customFormat="1" x14ac:dyDescent="0.2">
      <c r="E345" s="11" t="b">
        <f>IF(ISNUMBER('raw data'!B447),'raw data'!B447,FALSE)</f>
        <v>0</v>
      </c>
      <c r="F345" s="13" t="b">
        <f>IF(ISNUMBER('raw data'!C447),'raw data'!C447,FALSE)</f>
        <v>0</v>
      </c>
      <c r="G345" s="12" t="b">
        <f>IF(ISNUMBER('raw data'!D447),'raw data'!D447,FALSE)</f>
        <v>0</v>
      </c>
      <c r="H345" s="14" t="e">
        <f t="shared" si="66"/>
        <v>#NUM!</v>
      </c>
      <c r="I345" s="104" t="e">
        <f>IF(ISNUMBER(results!C$38),4*PI()*F345/((G345*0.001)^2*results!C$38),4*PI()*F345/((G345*0.001)^2*results!D$38))</f>
        <v>#DIV/0!</v>
      </c>
      <c r="J345" s="15">
        <f t="shared" si="67"/>
        <v>5.6999999999999877</v>
      </c>
      <c r="K345" s="5">
        <f t="shared" si="60"/>
        <v>302</v>
      </c>
      <c r="L345" s="1">
        <f t="shared" si="61"/>
        <v>5.6970934865054046</v>
      </c>
      <c r="M345" s="2">
        <f t="shared" si="62"/>
        <v>18.013677216545513</v>
      </c>
      <c r="N345" s="3" t="b">
        <f t="shared" si="71"/>
        <v>0</v>
      </c>
      <c r="O345" s="3" t="str">
        <f t="shared" si="68"/>
        <v/>
      </c>
      <c r="P345" s="4" t="str">
        <f t="shared" si="69"/>
        <v/>
      </c>
      <c r="Q345" s="4" t="str">
        <f t="shared" si="70"/>
        <v/>
      </c>
      <c r="R345" s="4" t="str">
        <f t="shared" si="63"/>
        <v/>
      </c>
      <c r="S345" s="4" t="str">
        <f t="shared" si="64"/>
        <v/>
      </c>
      <c r="T345" s="100" t="str">
        <f t="shared" si="65"/>
        <v/>
      </c>
      <c r="U345" s="17"/>
      <c r="V345" s="6"/>
    </row>
    <row r="346" spans="5:22" s="103" customFormat="1" x14ac:dyDescent="0.2">
      <c r="E346" s="11" t="b">
        <f>IF(ISNUMBER('raw data'!B448),'raw data'!B448,FALSE)</f>
        <v>0</v>
      </c>
      <c r="F346" s="13" t="b">
        <f>IF(ISNUMBER('raw data'!C448),'raw data'!C448,FALSE)</f>
        <v>0</v>
      </c>
      <c r="G346" s="12" t="b">
        <f>IF(ISNUMBER('raw data'!D448),'raw data'!D448,FALSE)</f>
        <v>0</v>
      </c>
      <c r="H346" s="14" t="e">
        <f t="shared" si="66"/>
        <v>#NUM!</v>
      </c>
      <c r="I346" s="104" t="e">
        <f>IF(ISNUMBER(results!C$38),4*PI()*F346/((G346*0.001)^2*results!C$38),4*PI()*F346/((G346*0.001)^2*results!D$38))</f>
        <v>#DIV/0!</v>
      </c>
      <c r="J346" s="15">
        <f t="shared" si="67"/>
        <v>5.6999999999999877</v>
      </c>
      <c r="K346" s="5">
        <f t="shared" si="60"/>
        <v>302</v>
      </c>
      <c r="L346" s="1">
        <f t="shared" si="61"/>
        <v>5.6970934865054046</v>
      </c>
      <c r="M346" s="2">
        <f t="shared" si="62"/>
        <v>18.013677216545513</v>
      </c>
      <c r="N346" s="3" t="b">
        <f t="shared" si="71"/>
        <v>0</v>
      </c>
      <c r="O346" s="3" t="str">
        <f t="shared" si="68"/>
        <v/>
      </c>
      <c r="P346" s="4" t="str">
        <f t="shared" si="69"/>
        <v/>
      </c>
      <c r="Q346" s="4" t="str">
        <f t="shared" si="70"/>
        <v/>
      </c>
      <c r="R346" s="4" t="str">
        <f t="shared" si="63"/>
        <v/>
      </c>
      <c r="S346" s="4" t="str">
        <f t="shared" si="64"/>
        <v/>
      </c>
      <c r="T346" s="100" t="str">
        <f t="shared" si="65"/>
        <v/>
      </c>
      <c r="U346" s="17"/>
      <c r="V346" s="6"/>
    </row>
    <row r="347" spans="5:22" s="103" customFormat="1" x14ac:dyDescent="0.2">
      <c r="E347" s="11" t="b">
        <f>IF(ISNUMBER('raw data'!B449),'raw data'!B449,FALSE)</f>
        <v>0</v>
      </c>
      <c r="F347" s="13" t="b">
        <f>IF(ISNUMBER('raw data'!C449),'raw data'!C449,FALSE)</f>
        <v>0</v>
      </c>
      <c r="G347" s="12" t="b">
        <f>IF(ISNUMBER('raw data'!D449),'raw data'!D449,FALSE)</f>
        <v>0</v>
      </c>
      <c r="H347" s="14" t="e">
        <f t="shared" si="66"/>
        <v>#NUM!</v>
      </c>
      <c r="I347" s="104" t="e">
        <f>IF(ISNUMBER(results!C$38),4*PI()*F347/((G347*0.001)^2*results!C$38),4*PI()*F347/((G347*0.001)^2*results!D$38))</f>
        <v>#DIV/0!</v>
      </c>
      <c r="J347" s="15">
        <f t="shared" si="67"/>
        <v>5.6999999999999877</v>
      </c>
      <c r="K347" s="5">
        <f t="shared" si="60"/>
        <v>302</v>
      </c>
      <c r="L347" s="1">
        <f t="shared" si="61"/>
        <v>5.6970934865054046</v>
      </c>
      <c r="M347" s="2">
        <f t="shared" si="62"/>
        <v>18.013677216545513</v>
      </c>
      <c r="N347" s="3" t="b">
        <f t="shared" si="71"/>
        <v>0</v>
      </c>
      <c r="O347" s="3" t="str">
        <f t="shared" si="68"/>
        <v/>
      </c>
      <c r="P347" s="4" t="str">
        <f t="shared" si="69"/>
        <v/>
      </c>
      <c r="Q347" s="4" t="str">
        <f t="shared" si="70"/>
        <v/>
      </c>
      <c r="R347" s="4" t="str">
        <f t="shared" si="63"/>
        <v/>
      </c>
      <c r="S347" s="4" t="str">
        <f t="shared" si="64"/>
        <v/>
      </c>
      <c r="T347" s="100" t="str">
        <f t="shared" si="65"/>
        <v/>
      </c>
      <c r="U347" s="17"/>
      <c r="V347" s="6"/>
    </row>
    <row r="348" spans="5:22" s="103" customFormat="1" x14ac:dyDescent="0.2">
      <c r="E348" s="11" t="b">
        <f>IF(ISNUMBER('raw data'!B450),'raw data'!B450,FALSE)</f>
        <v>0</v>
      </c>
      <c r="F348" s="13" t="b">
        <f>IF(ISNUMBER('raw data'!C450),'raw data'!C450,FALSE)</f>
        <v>0</v>
      </c>
      <c r="G348" s="12" t="b">
        <f>IF(ISNUMBER('raw data'!D450),'raw data'!D450,FALSE)</f>
        <v>0</v>
      </c>
      <c r="H348" s="14" t="e">
        <f t="shared" si="66"/>
        <v>#NUM!</v>
      </c>
      <c r="I348" s="104" t="e">
        <f>IF(ISNUMBER(results!C$38),4*PI()*F348/((G348*0.001)^2*results!C$38),4*PI()*F348/((G348*0.001)^2*results!D$38))</f>
        <v>#DIV/0!</v>
      </c>
      <c r="J348" s="15">
        <f t="shared" si="67"/>
        <v>5.6999999999999877</v>
      </c>
      <c r="K348" s="5">
        <f t="shared" si="60"/>
        <v>302</v>
      </c>
      <c r="L348" s="1">
        <f t="shared" si="61"/>
        <v>5.6970934865054046</v>
      </c>
      <c r="M348" s="2">
        <f t="shared" si="62"/>
        <v>18.013677216545513</v>
      </c>
      <c r="N348" s="3" t="b">
        <f t="shared" si="71"/>
        <v>0</v>
      </c>
      <c r="O348" s="3" t="str">
        <f t="shared" si="68"/>
        <v/>
      </c>
      <c r="P348" s="4" t="str">
        <f t="shared" si="69"/>
        <v/>
      </c>
      <c r="Q348" s="4" t="str">
        <f t="shared" si="70"/>
        <v/>
      </c>
      <c r="R348" s="4" t="str">
        <f t="shared" si="63"/>
        <v/>
      </c>
      <c r="S348" s="4" t="str">
        <f t="shared" si="64"/>
        <v/>
      </c>
      <c r="T348" s="100" t="str">
        <f t="shared" si="65"/>
        <v/>
      </c>
      <c r="U348" s="17"/>
      <c r="V348" s="6"/>
    </row>
    <row r="349" spans="5:22" s="103" customFormat="1" x14ac:dyDescent="0.2">
      <c r="E349" s="11" t="b">
        <f>IF(ISNUMBER('raw data'!B451),'raw data'!B451,FALSE)</f>
        <v>0</v>
      </c>
      <c r="F349" s="13" t="b">
        <f>IF(ISNUMBER('raw data'!C451),'raw data'!C451,FALSE)</f>
        <v>0</v>
      </c>
      <c r="G349" s="12" t="b">
        <f>IF(ISNUMBER('raw data'!D451),'raw data'!D451,FALSE)</f>
        <v>0</v>
      </c>
      <c r="H349" s="14" t="e">
        <f t="shared" si="66"/>
        <v>#NUM!</v>
      </c>
      <c r="I349" s="104" t="e">
        <f>IF(ISNUMBER(results!C$38),4*PI()*F349/((G349*0.001)^2*results!C$38),4*PI()*F349/((G349*0.001)^2*results!D$38))</f>
        <v>#DIV/0!</v>
      </c>
      <c r="J349" s="15">
        <f t="shared" si="67"/>
        <v>5.6999999999999877</v>
      </c>
      <c r="K349" s="5">
        <f t="shared" si="60"/>
        <v>302</v>
      </c>
      <c r="L349" s="1">
        <f t="shared" si="61"/>
        <v>5.6970934865054046</v>
      </c>
      <c r="M349" s="2">
        <f t="shared" si="62"/>
        <v>18.013677216545513</v>
      </c>
      <c r="N349" s="3" t="b">
        <f t="shared" si="71"/>
        <v>0</v>
      </c>
      <c r="O349" s="3" t="str">
        <f t="shared" si="68"/>
        <v/>
      </c>
      <c r="P349" s="4" t="str">
        <f t="shared" si="69"/>
        <v/>
      </c>
      <c r="Q349" s="4" t="str">
        <f t="shared" si="70"/>
        <v/>
      </c>
      <c r="R349" s="4" t="str">
        <f t="shared" si="63"/>
        <v/>
      </c>
      <c r="S349" s="4" t="str">
        <f t="shared" si="64"/>
        <v/>
      </c>
      <c r="T349" s="100" t="str">
        <f t="shared" si="65"/>
        <v/>
      </c>
      <c r="U349" s="17"/>
      <c r="V349" s="6"/>
    </row>
    <row r="350" spans="5:22" s="103" customFormat="1" x14ac:dyDescent="0.2">
      <c r="E350" s="11" t="b">
        <f>IF(ISNUMBER('raw data'!B452),'raw data'!B452,FALSE)</f>
        <v>0</v>
      </c>
      <c r="F350" s="13" t="b">
        <f>IF(ISNUMBER('raw data'!C452),'raw data'!C452,FALSE)</f>
        <v>0</v>
      </c>
      <c r="G350" s="12" t="b">
        <f>IF(ISNUMBER('raw data'!D452),'raw data'!D452,FALSE)</f>
        <v>0</v>
      </c>
      <c r="H350" s="14" t="e">
        <f t="shared" si="66"/>
        <v>#NUM!</v>
      </c>
      <c r="I350" s="104" t="e">
        <f>IF(ISNUMBER(results!C$38),4*PI()*F350/((G350*0.001)^2*results!C$38),4*PI()*F350/((G350*0.001)^2*results!D$38))</f>
        <v>#DIV/0!</v>
      </c>
      <c r="J350" s="15">
        <f t="shared" si="67"/>
        <v>5.6999999999999877</v>
      </c>
      <c r="K350" s="5">
        <f t="shared" si="60"/>
        <v>302</v>
      </c>
      <c r="L350" s="1">
        <f t="shared" si="61"/>
        <v>5.6970934865054046</v>
      </c>
      <c r="M350" s="2">
        <f t="shared" si="62"/>
        <v>18.013677216545513</v>
      </c>
      <c r="N350" s="3" t="b">
        <f t="shared" si="71"/>
        <v>0</v>
      </c>
      <c r="O350" s="3" t="str">
        <f t="shared" si="68"/>
        <v/>
      </c>
      <c r="P350" s="4" t="str">
        <f t="shared" si="69"/>
        <v/>
      </c>
      <c r="Q350" s="4" t="str">
        <f t="shared" si="70"/>
        <v/>
      </c>
      <c r="R350" s="4" t="str">
        <f t="shared" si="63"/>
        <v/>
      </c>
      <c r="S350" s="4" t="str">
        <f t="shared" si="64"/>
        <v/>
      </c>
      <c r="T350" s="100" t="str">
        <f t="shared" si="65"/>
        <v/>
      </c>
      <c r="U350" s="17"/>
      <c r="V350" s="6"/>
    </row>
    <row r="351" spans="5:22" s="103" customFormat="1" x14ac:dyDescent="0.2">
      <c r="E351" s="11" t="b">
        <f>IF(ISNUMBER('raw data'!B453),'raw data'!B453,FALSE)</f>
        <v>0</v>
      </c>
      <c r="F351" s="13" t="b">
        <f>IF(ISNUMBER('raw data'!C453),'raw data'!C453,FALSE)</f>
        <v>0</v>
      </c>
      <c r="G351" s="12" t="b">
        <f>IF(ISNUMBER('raw data'!D453),'raw data'!D453,FALSE)</f>
        <v>0</v>
      </c>
      <c r="H351" s="14" t="e">
        <f t="shared" si="66"/>
        <v>#NUM!</v>
      </c>
      <c r="I351" s="104" t="e">
        <f>IF(ISNUMBER(results!C$38),4*PI()*F351/((G351*0.001)^2*results!C$38),4*PI()*F351/((G351*0.001)^2*results!D$38))</f>
        <v>#DIV/0!</v>
      </c>
      <c r="J351" s="15">
        <f t="shared" si="67"/>
        <v>5.6999999999999877</v>
      </c>
      <c r="K351" s="5">
        <f t="shared" si="60"/>
        <v>302</v>
      </c>
      <c r="L351" s="1">
        <f t="shared" si="61"/>
        <v>5.6970934865054046</v>
      </c>
      <c r="M351" s="2">
        <f t="shared" si="62"/>
        <v>18.013677216545513</v>
      </c>
      <c r="N351" s="3" t="b">
        <f t="shared" si="71"/>
        <v>0</v>
      </c>
      <c r="O351" s="3" t="str">
        <f t="shared" si="68"/>
        <v/>
      </c>
      <c r="P351" s="4" t="str">
        <f t="shared" si="69"/>
        <v/>
      </c>
      <c r="Q351" s="4" t="str">
        <f t="shared" si="70"/>
        <v/>
      </c>
      <c r="R351" s="4" t="str">
        <f t="shared" si="63"/>
        <v/>
      </c>
      <c r="S351" s="4" t="str">
        <f t="shared" si="64"/>
        <v/>
      </c>
      <c r="T351" s="100" t="str">
        <f t="shared" si="65"/>
        <v/>
      </c>
      <c r="U351" s="17"/>
      <c r="V351" s="6"/>
    </row>
    <row r="352" spans="5:22" s="103" customFormat="1" x14ac:dyDescent="0.2">
      <c r="E352" s="11" t="b">
        <f>IF(ISNUMBER('raw data'!B454),'raw data'!B454,FALSE)</f>
        <v>0</v>
      </c>
      <c r="F352" s="13" t="b">
        <f>IF(ISNUMBER('raw data'!C454),'raw data'!C454,FALSE)</f>
        <v>0</v>
      </c>
      <c r="G352" s="12" t="b">
        <f>IF(ISNUMBER('raw data'!D454),'raw data'!D454,FALSE)</f>
        <v>0</v>
      </c>
      <c r="H352" s="14" t="e">
        <f t="shared" si="66"/>
        <v>#NUM!</v>
      </c>
      <c r="I352" s="104" t="e">
        <f>IF(ISNUMBER(results!C$38),4*PI()*F352/((G352*0.001)^2*results!C$38),4*PI()*F352/((G352*0.001)^2*results!D$38))</f>
        <v>#DIV/0!</v>
      </c>
      <c r="J352" s="15">
        <f t="shared" si="67"/>
        <v>5.6999999999999877</v>
      </c>
      <c r="K352" s="5">
        <f t="shared" si="60"/>
        <v>302</v>
      </c>
      <c r="L352" s="1">
        <f t="shared" si="61"/>
        <v>5.6970934865054046</v>
      </c>
      <c r="M352" s="2">
        <f t="shared" si="62"/>
        <v>18.013677216545513</v>
      </c>
      <c r="N352" s="3" t="b">
        <f t="shared" si="71"/>
        <v>0</v>
      </c>
      <c r="O352" s="3" t="str">
        <f t="shared" si="68"/>
        <v/>
      </c>
      <c r="P352" s="4" t="str">
        <f t="shared" si="69"/>
        <v/>
      </c>
      <c r="Q352" s="4" t="str">
        <f t="shared" si="70"/>
        <v/>
      </c>
      <c r="R352" s="4" t="str">
        <f t="shared" si="63"/>
        <v/>
      </c>
      <c r="S352" s="4" t="str">
        <f t="shared" si="64"/>
        <v/>
      </c>
      <c r="T352" s="100" t="str">
        <f t="shared" si="65"/>
        <v/>
      </c>
      <c r="U352" s="17"/>
      <c r="V352" s="6"/>
    </row>
    <row r="353" spans="5:22" s="103" customFormat="1" x14ac:dyDescent="0.2">
      <c r="E353" s="11" t="b">
        <f>IF(ISNUMBER('raw data'!B455),'raw data'!B455,FALSE)</f>
        <v>0</v>
      </c>
      <c r="F353" s="13" t="b">
        <f>IF(ISNUMBER('raw data'!C455),'raw data'!C455,FALSE)</f>
        <v>0</v>
      </c>
      <c r="G353" s="12" t="b">
        <f>IF(ISNUMBER('raw data'!D455),'raw data'!D455,FALSE)</f>
        <v>0</v>
      </c>
      <c r="H353" s="14" t="e">
        <f t="shared" si="66"/>
        <v>#NUM!</v>
      </c>
      <c r="I353" s="104" t="e">
        <f>IF(ISNUMBER(results!C$38),4*PI()*F353/((G353*0.001)^2*results!C$38),4*PI()*F353/((G353*0.001)^2*results!D$38))</f>
        <v>#DIV/0!</v>
      </c>
      <c r="J353" s="15">
        <f t="shared" si="67"/>
        <v>5.6999999999999877</v>
      </c>
      <c r="K353" s="5">
        <f t="shared" si="60"/>
        <v>302</v>
      </c>
      <c r="L353" s="1">
        <f t="shared" si="61"/>
        <v>5.6970934865054046</v>
      </c>
      <c r="M353" s="2">
        <f t="shared" si="62"/>
        <v>18.013677216545513</v>
      </c>
      <c r="N353" s="3" t="b">
        <f t="shared" si="71"/>
        <v>0</v>
      </c>
      <c r="O353" s="3" t="str">
        <f t="shared" si="68"/>
        <v/>
      </c>
      <c r="P353" s="4" t="str">
        <f t="shared" si="69"/>
        <v/>
      </c>
      <c r="Q353" s="4" t="str">
        <f t="shared" si="70"/>
        <v/>
      </c>
      <c r="R353" s="4" t="str">
        <f t="shared" si="63"/>
        <v/>
      </c>
      <c r="S353" s="4" t="str">
        <f t="shared" si="64"/>
        <v/>
      </c>
      <c r="T353" s="100" t="str">
        <f t="shared" si="65"/>
        <v/>
      </c>
      <c r="U353" s="17"/>
      <c r="V353" s="6"/>
    </row>
    <row r="354" spans="5:22" s="103" customFormat="1" x14ac:dyDescent="0.2">
      <c r="E354" s="11" t="b">
        <f>IF(ISNUMBER('raw data'!B456),'raw data'!B456,FALSE)</f>
        <v>0</v>
      </c>
      <c r="F354" s="13" t="b">
        <f>IF(ISNUMBER('raw data'!C456),'raw data'!C456,FALSE)</f>
        <v>0</v>
      </c>
      <c r="G354" s="12" t="b">
        <f>IF(ISNUMBER('raw data'!D456),'raw data'!D456,FALSE)</f>
        <v>0</v>
      </c>
      <c r="H354" s="14" t="e">
        <f t="shared" si="66"/>
        <v>#NUM!</v>
      </c>
      <c r="I354" s="104" t="e">
        <f>IF(ISNUMBER(results!C$38),4*PI()*F354/((G354*0.001)^2*results!C$38),4*PI()*F354/((G354*0.001)^2*results!D$38))</f>
        <v>#DIV/0!</v>
      </c>
      <c r="J354" s="15">
        <f t="shared" si="67"/>
        <v>5.6999999999999877</v>
      </c>
      <c r="K354" s="5">
        <f t="shared" si="60"/>
        <v>302</v>
      </c>
      <c r="L354" s="1">
        <f t="shared" si="61"/>
        <v>5.6970934865054046</v>
      </c>
      <c r="M354" s="2">
        <f t="shared" si="62"/>
        <v>18.013677216545513</v>
      </c>
      <c r="N354" s="3" t="b">
        <f t="shared" si="71"/>
        <v>0</v>
      </c>
      <c r="O354" s="3" t="str">
        <f t="shared" si="68"/>
        <v/>
      </c>
      <c r="P354" s="4" t="str">
        <f t="shared" si="69"/>
        <v/>
      </c>
      <c r="Q354" s="4" t="str">
        <f t="shared" si="70"/>
        <v/>
      </c>
      <c r="R354" s="4" t="str">
        <f t="shared" si="63"/>
        <v/>
      </c>
      <c r="S354" s="4" t="str">
        <f t="shared" si="64"/>
        <v/>
      </c>
      <c r="T354" s="100" t="str">
        <f t="shared" si="65"/>
        <v/>
      </c>
      <c r="U354" s="17"/>
      <c r="V354" s="6"/>
    </row>
    <row r="355" spans="5:22" s="103" customFormat="1" x14ac:dyDescent="0.2">
      <c r="E355" s="11" t="b">
        <f>IF(ISNUMBER('raw data'!B457),'raw data'!B457,FALSE)</f>
        <v>0</v>
      </c>
      <c r="F355" s="13" t="b">
        <f>IF(ISNUMBER('raw data'!C457),'raw data'!C457,FALSE)</f>
        <v>0</v>
      </c>
      <c r="G355" s="12" t="b">
        <f>IF(ISNUMBER('raw data'!D457),'raw data'!D457,FALSE)</f>
        <v>0</v>
      </c>
      <c r="H355" s="14" t="e">
        <f t="shared" si="66"/>
        <v>#NUM!</v>
      </c>
      <c r="I355" s="104" t="e">
        <f>IF(ISNUMBER(results!C$38),4*PI()*F355/((G355*0.001)^2*results!C$38),4*PI()*F355/((G355*0.001)^2*results!D$38))</f>
        <v>#DIV/0!</v>
      </c>
      <c r="J355" s="15">
        <f t="shared" si="67"/>
        <v>5.6999999999999877</v>
      </c>
      <c r="K355" s="5">
        <f t="shared" si="60"/>
        <v>302</v>
      </c>
      <c r="L355" s="1">
        <f t="shared" si="61"/>
        <v>5.6970934865054046</v>
      </c>
      <c r="M355" s="2">
        <f t="shared" si="62"/>
        <v>18.013677216545513</v>
      </c>
      <c r="N355" s="3" t="b">
        <f t="shared" si="71"/>
        <v>0</v>
      </c>
      <c r="O355" s="3" t="str">
        <f t="shared" si="68"/>
        <v/>
      </c>
      <c r="P355" s="4" t="str">
        <f t="shared" si="69"/>
        <v/>
      </c>
      <c r="Q355" s="4" t="str">
        <f t="shared" si="70"/>
        <v/>
      </c>
      <c r="R355" s="4" t="str">
        <f t="shared" si="63"/>
        <v/>
      </c>
      <c r="S355" s="4" t="str">
        <f t="shared" si="64"/>
        <v/>
      </c>
      <c r="T355" s="100" t="str">
        <f t="shared" si="65"/>
        <v/>
      </c>
      <c r="U355" s="17"/>
      <c r="V355" s="6"/>
    </row>
    <row r="356" spans="5:22" s="103" customFormat="1" x14ac:dyDescent="0.2">
      <c r="E356" s="11" t="b">
        <f>IF(ISNUMBER('raw data'!B458),'raw data'!B458,FALSE)</f>
        <v>0</v>
      </c>
      <c r="F356" s="13" t="b">
        <f>IF(ISNUMBER('raw data'!C458),'raw data'!C458,FALSE)</f>
        <v>0</v>
      </c>
      <c r="G356" s="12" t="b">
        <f>IF(ISNUMBER('raw data'!D458),'raw data'!D458,FALSE)</f>
        <v>0</v>
      </c>
      <c r="H356" s="14" t="e">
        <f t="shared" si="66"/>
        <v>#NUM!</v>
      </c>
      <c r="I356" s="104" t="e">
        <f>IF(ISNUMBER(results!C$38),4*PI()*F356/((G356*0.001)^2*results!C$38),4*PI()*F356/((G356*0.001)^2*results!D$38))</f>
        <v>#DIV/0!</v>
      </c>
      <c r="J356" s="15">
        <f t="shared" si="67"/>
        <v>5.6999999999999877</v>
      </c>
      <c r="K356" s="5">
        <f t="shared" si="60"/>
        <v>302</v>
      </c>
      <c r="L356" s="1">
        <f t="shared" si="61"/>
        <v>5.6970934865054046</v>
      </c>
      <c r="M356" s="2">
        <f t="shared" si="62"/>
        <v>18.013677216545513</v>
      </c>
      <c r="N356" s="3" t="b">
        <f t="shared" si="71"/>
        <v>0</v>
      </c>
      <c r="O356" s="3" t="str">
        <f t="shared" si="68"/>
        <v/>
      </c>
      <c r="P356" s="4" t="str">
        <f t="shared" si="69"/>
        <v/>
      </c>
      <c r="Q356" s="4" t="str">
        <f t="shared" si="70"/>
        <v/>
      </c>
      <c r="R356" s="4" t="str">
        <f t="shared" si="63"/>
        <v/>
      </c>
      <c r="S356" s="4" t="str">
        <f t="shared" si="64"/>
        <v/>
      </c>
      <c r="T356" s="100" t="str">
        <f t="shared" si="65"/>
        <v/>
      </c>
      <c r="U356" s="17"/>
      <c r="V356" s="6"/>
    </row>
    <row r="357" spans="5:22" s="103" customFormat="1" x14ac:dyDescent="0.2">
      <c r="E357" s="11" t="b">
        <f>IF(ISNUMBER('raw data'!B459),'raw data'!B459,FALSE)</f>
        <v>0</v>
      </c>
      <c r="F357" s="13" t="b">
        <f>IF(ISNUMBER('raw data'!C459),'raw data'!C459,FALSE)</f>
        <v>0</v>
      </c>
      <c r="G357" s="12" t="b">
        <f>IF(ISNUMBER('raw data'!D459),'raw data'!D459,FALSE)</f>
        <v>0</v>
      </c>
      <c r="H357" s="14" t="e">
        <f t="shared" si="66"/>
        <v>#NUM!</v>
      </c>
      <c r="I357" s="104" t="e">
        <f>IF(ISNUMBER(results!C$38),4*PI()*F357/((G357*0.001)^2*results!C$38),4*PI()*F357/((G357*0.001)^2*results!D$38))</f>
        <v>#DIV/0!</v>
      </c>
      <c r="J357" s="15">
        <f t="shared" si="67"/>
        <v>5.6999999999999877</v>
      </c>
      <c r="K357" s="5">
        <f t="shared" si="60"/>
        <v>302</v>
      </c>
      <c r="L357" s="1">
        <f t="shared" si="61"/>
        <v>5.6970934865054046</v>
      </c>
      <c r="M357" s="2">
        <f t="shared" si="62"/>
        <v>18.013677216545513</v>
      </c>
      <c r="N357" s="3" t="b">
        <f t="shared" si="71"/>
        <v>0</v>
      </c>
      <c r="O357" s="3" t="str">
        <f t="shared" si="68"/>
        <v/>
      </c>
      <c r="P357" s="4" t="str">
        <f t="shared" si="69"/>
        <v/>
      </c>
      <c r="Q357" s="4" t="str">
        <f t="shared" si="70"/>
        <v/>
      </c>
      <c r="R357" s="4" t="str">
        <f t="shared" si="63"/>
        <v/>
      </c>
      <c r="S357" s="4" t="str">
        <f t="shared" si="64"/>
        <v/>
      </c>
      <c r="T357" s="100" t="str">
        <f t="shared" si="65"/>
        <v/>
      </c>
      <c r="U357" s="17"/>
      <c r="V357" s="6"/>
    </row>
    <row r="358" spans="5:22" s="103" customFormat="1" x14ac:dyDescent="0.2">
      <c r="E358" s="11" t="b">
        <f>IF(ISNUMBER('raw data'!B460),'raw data'!B460,FALSE)</f>
        <v>0</v>
      </c>
      <c r="F358" s="13" t="b">
        <f>IF(ISNUMBER('raw data'!C460),'raw data'!C460,FALSE)</f>
        <v>0</v>
      </c>
      <c r="G358" s="12" t="b">
        <f>IF(ISNUMBER('raw data'!D460),'raw data'!D460,FALSE)</f>
        <v>0</v>
      </c>
      <c r="H358" s="14" t="e">
        <f t="shared" si="66"/>
        <v>#NUM!</v>
      </c>
      <c r="I358" s="104" t="e">
        <f>IF(ISNUMBER(results!C$38),4*PI()*F358/((G358*0.001)^2*results!C$38),4*PI()*F358/((G358*0.001)^2*results!D$38))</f>
        <v>#DIV/0!</v>
      </c>
      <c r="J358" s="15">
        <f t="shared" si="67"/>
        <v>5.6999999999999877</v>
      </c>
      <c r="K358" s="5">
        <f t="shared" si="60"/>
        <v>302</v>
      </c>
      <c r="L358" s="1">
        <f t="shared" si="61"/>
        <v>5.6970934865054046</v>
      </c>
      <c r="M358" s="2">
        <f t="shared" si="62"/>
        <v>18.013677216545513</v>
      </c>
      <c r="N358" s="3" t="b">
        <f t="shared" si="71"/>
        <v>0</v>
      </c>
      <c r="O358" s="3" t="str">
        <f t="shared" si="68"/>
        <v/>
      </c>
      <c r="P358" s="4" t="str">
        <f t="shared" si="69"/>
        <v/>
      </c>
      <c r="Q358" s="4" t="str">
        <f t="shared" si="70"/>
        <v/>
      </c>
      <c r="R358" s="4" t="str">
        <f t="shared" si="63"/>
        <v/>
      </c>
      <c r="S358" s="4" t="str">
        <f t="shared" si="64"/>
        <v/>
      </c>
      <c r="T358" s="100" t="str">
        <f t="shared" si="65"/>
        <v/>
      </c>
      <c r="U358" s="17"/>
      <c r="V358" s="6"/>
    </row>
    <row r="359" spans="5:22" s="103" customFormat="1" x14ac:dyDescent="0.2">
      <c r="E359" s="11" t="b">
        <f>IF(ISNUMBER('raw data'!B461),'raw data'!B461,FALSE)</f>
        <v>0</v>
      </c>
      <c r="F359" s="13" t="b">
        <f>IF(ISNUMBER('raw data'!C461),'raw data'!C461,FALSE)</f>
        <v>0</v>
      </c>
      <c r="G359" s="12" t="b">
        <f>IF(ISNUMBER('raw data'!D461),'raw data'!D461,FALSE)</f>
        <v>0</v>
      </c>
      <c r="H359" s="14" t="e">
        <f t="shared" si="66"/>
        <v>#NUM!</v>
      </c>
      <c r="I359" s="104" t="e">
        <f>IF(ISNUMBER(results!C$38),4*PI()*F359/((G359*0.001)^2*results!C$38),4*PI()*F359/((G359*0.001)^2*results!D$38))</f>
        <v>#DIV/0!</v>
      </c>
      <c r="J359" s="15">
        <f t="shared" si="67"/>
        <v>5.6999999999999877</v>
      </c>
      <c r="K359" s="5">
        <f t="shared" si="60"/>
        <v>302</v>
      </c>
      <c r="L359" s="1">
        <f t="shared" si="61"/>
        <v>5.6970934865054046</v>
      </c>
      <c r="M359" s="2">
        <f t="shared" si="62"/>
        <v>18.013677216545513</v>
      </c>
      <c r="N359" s="3" t="b">
        <f t="shared" si="71"/>
        <v>0</v>
      </c>
      <c r="O359" s="3" t="str">
        <f t="shared" si="68"/>
        <v/>
      </c>
      <c r="P359" s="4" t="str">
        <f t="shared" si="69"/>
        <v/>
      </c>
      <c r="Q359" s="4" t="str">
        <f t="shared" si="70"/>
        <v/>
      </c>
      <c r="R359" s="4" t="str">
        <f t="shared" si="63"/>
        <v/>
      </c>
      <c r="S359" s="4" t="str">
        <f t="shared" si="64"/>
        <v/>
      </c>
      <c r="T359" s="100" t="str">
        <f t="shared" si="65"/>
        <v/>
      </c>
      <c r="U359" s="17"/>
      <c r="V359" s="6"/>
    </row>
    <row r="360" spans="5:22" s="103" customFormat="1" x14ac:dyDescent="0.2">
      <c r="E360" s="11" t="b">
        <f>IF(ISNUMBER('raw data'!B462),'raw data'!B462,FALSE)</f>
        <v>0</v>
      </c>
      <c r="F360" s="13" t="b">
        <f>IF(ISNUMBER('raw data'!C462),'raw data'!C462,FALSE)</f>
        <v>0</v>
      </c>
      <c r="G360" s="12" t="b">
        <f>IF(ISNUMBER('raw data'!D462),'raw data'!D462,FALSE)</f>
        <v>0</v>
      </c>
      <c r="H360" s="14" t="e">
        <f t="shared" si="66"/>
        <v>#NUM!</v>
      </c>
      <c r="I360" s="104" t="e">
        <f>IF(ISNUMBER(results!C$38),4*PI()*F360/((G360*0.001)^2*results!C$38),4*PI()*F360/((G360*0.001)^2*results!D$38))</f>
        <v>#DIV/0!</v>
      </c>
      <c r="J360" s="15">
        <f t="shared" si="67"/>
        <v>5.6999999999999877</v>
      </c>
      <c r="K360" s="5">
        <f t="shared" si="60"/>
        <v>302</v>
      </c>
      <c r="L360" s="1">
        <f t="shared" si="61"/>
        <v>5.6970934865054046</v>
      </c>
      <c r="M360" s="2">
        <f t="shared" si="62"/>
        <v>18.013677216545513</v>
      </c>
      <c r="N360" s="3" t="b">
        <f t="shared" si="71"/>
        <v>0</v>
      </c>
      <c r="O360" s="3" t="str">
        <f t="shared" si="68"/>
        <v/>
      </c>
      <c r="P360" s="4" t="str">
        <f t="shared" si="69"/>
        <v/>
      </c>
      <c r="Q360" s="4" t="str">
        <f t="shared" si="70"/>
        <v/>
      </c>
      <c r="R360" s="4" t="str">
        <f t="shared" si="63"/>
        <v/>
      </c>
      <c r="S360" s="4" t="str">
        <f t="shared" si="64"/>
        <v/>
      </c>
      <c r="T360" s="100" t="str">
        <f t="shared" si="65"/>
        <v/>
      </c>
      <c r="U360" s="17"/>
      <c r="V360" s="6"/>
    </row>
    <row r="361" spans="5:22" s="103" customFormat="1" x14ac:dyDescent="0.2">
      <c r="E361" s="11" t="b">
        <f>IF(ISNUMBER('raw data'!B463),'raw data'!B463,FALSE)</f>
        <v>0</v>
      </c>
      <c r="F361" s="13" t="b">
        <f>IF(ISNUMBER('raw data'!C463),'raw data'!C463,FALSE)</f>
        <v>0</v>
      </c>
      <c r="G361" s="12" t="b">
        <f>IF(ISNUMBER('raw data'!D463),'raw data'!D463,FALSE)</f>
        <v>0</v>
      </c>
      <c r="H361" s="14" t="e">
        <f t="shared" si="66"/>
        <v>#NUM!</v>
      </c>
      <c r="I361" s="104" t="e">
        <f>IF(ISNUMBER(results!C$38),4*PI()*F361/((G361*0.001)^2*results!C$38),4*PI()*F361/((G361*0.001)^2*results!D$38))</f>
        <v>#DIV/0!</v>
      </c>
      <c r="J361" s="15">
        <f t="shared" si="67"/>
        <v>5.6999999999999877</v>
      </c>
      <c r="K361" s="5">
        <f t="shared" si="60"/>
        <v>302</v>
      </c>
      <c r="L361" s="1">
        <f t="shared" si="61"/>
        <v>5.6970934865054046</v>
      </c>
      <c r="M361" s="2">
        <f t="shared" si="62"/>
        <v>18.013677216545513</v>
      </c>
      <c r="N361" s="3" t="b">
        <f t="shared" si="71"/>
        <v>0</v>
      </c>
      <c r="O361" s="3" t="str">
        <f t="shared" si="68"/>
        <v/>
      </c>
      <c r="P361" s="4" t="str">
        <f t="shared" si="69"/>
        <v/>
      </c>
      <c r="Q361" s="4" t="str">
        <f t="shared" si="70"/>
        <v/>
      </c>
      <c r="R361" s="4" t="str">
        <f t="shared" si="63"/>
        <v/>
      </c>
      <c r="S361" s="4" t="str">
        <f t="shared" si="64"/>
        <v/>
      </c>
      <c r="T361" s="100" t="str">
        <f t="shared" si="65"/>
        <v/>
      </c>
      <c r="U361" s="17"/>
      <c r="V361" s="6"/>
    </row>
    <row r="362" spans="5:22" s="103" customFormat="1" x14ac:dyDescent="0.2">
      <c r="E362" s="11" t="b">
        <f>IF(ISNUMBER('raw data'!B464),'raw data'!B464,FALSE)</f>
        <v>0</v>
      </c>
      <c r="F362" s="13" t="b">
        <f>IF(ISNUMBER('raw data'!C464),'raw data'!C464,FALSE)</f>
        <v>0</v>
      </c>
      <c r="G362" s="12" t="b">
        <f>IF(ISNUMBER('raw data'!D464),'raw data'!D464,FALSE)</f>
        <v>0</v>
      </c>
      <c r="H362" s="14" t="e">
        <f t="shared" si="66"/>
        <v>#NUM!</v>
      </c>
      <c r="I362" s="104" t="e">
        <f>IF(ISNUMBER(results!C$38),4*PI()*F362/((G362*0.001)^2*results!C$38),4*PI()*F362/((G362*0.001)^2*results!D$38))</f>
        <v>#DIV/0!</v>
      </c>
      <c r="J362" s="15">
        <f t="shared" si="67"/>
        <v>5.6999999999999877</v>
      </c>
      <c r="K362" s="5">
        <f t="shared" si="60"/>
        <v>302</v>
      </c>
      <c r="L362" s="1">
        <f t="shared" si="61"/>
        <v>5.6970934865054046</v>
      </c>
      <c r="M362" s="2">
        <f t="shared" si="62"/>
        <v>18.013677216545513</v>
      </c>
      <c r="N362" s="3" t="b">
        <f t="shared" si="71"/>
        <v>0</v>
      </c>
      <c r="O362" s="3" t="str">
        <f t="shared" si="68"/>
        <v/>
      </c>
      <c r="P362" s="4" t="str">
        <f t="shared" si="69"/>
        <v/>
      </c>
      <c r="Q362" s="4" t="str">
        <f t="shared" si="70"/>
        <v/>
      </c>
      <c r="R362" s="4" t="str">
        <f t="shared" si="63"/>
        <v/>
      </c>
      <c r="S362" s="4" t="str">
        <f t="shared" si="64"/>
        <v/>
      </c>
      <c r="T362" s="100" t="str">
        <f t="shared" si="65"/>
        <v/>
      </c>
      <c r="U362" s="17"/>
      <c r="V362" s="6"/>
    </row>
    <row r="363" spans="5:22" s="103" customFormat="1" x14ac:dyDescent="0.2">
      <c r="E363" s="11" t="b">
        <f>IF(ISNUMBER('raw data'!B465),'raw data'!B465,FALSE)</f>
        <v>0</v>
      </c>
      <c r="F363" s="13" t="b">
        <f>IF(ISNUMBER('raw data'!C465),'raw data'!C465,FALSE)</f>
        <v>0</v>
      </c>
      <c r="G363" s="12" t="b">
        <f>IF(ISNUMBER('raw data'!D465),'raw data'!D465,FALSE)</f>
        <v>0</v>
      </c>
      <c r="H363" s="14" t="e">
        <f t="shared" si="66"/>
        <v>#NUM!</v>
      </c>
      <c r="I363" s="104" t="e">
        <f>IF(ISNUMBER(results!C$38),4*PI()*F363/((G363*0.001)^2*results!C$38),4*PI()*F363/((G363*0.001)^2*results!D$38))</f>
        <v>#DIV/0!</v>
      </c>
      <c r="J363" s="15">
        <f t="shared" si="67"/>
        <v>5.6999999999999877</v>
      </c>
      <c r="K363" s="5">
        <f t="shared" si="60"/>
        <v>302</v>
      </c>
      <c r="L363" s="1">
        <f t="shared" si="61"/>
        <v>5.6970934865054046</v>
      </c>
      <c r="M363" s="2">
        <f t="shared" si="62"/>
        <v>18.013677216545513</v>
      </c>
      <c r="N363" s="3" t="b">
        <f t="shared" si="71"/>
        <v>0</v>
      </c>
      <c r="O363" s="3" t="str">
        <f t="shared" si="68"/>
        <v/>
      </c>
      <c r="P363" s="4" t="str">
        <f t="shared" si="69"/>
        <v/>
      </c>
      <c r="Q363" s="4" t="str">
        <f t="shared" si="70"/>
        <v/>
      </c>
      <c r="R363" s="4" t="str">
        <f t="shared" si="63"/>
        <v/>
      </c>
      <c r="S363" s="4" t="str">
        <f t="shared" si="64"/>
        <v/>
      </c>
      <c r="T363" s="100" t="str">
        <f t="shared" si="65"/>
        <v/>
      </c>
      <c r="U363" s="17"/>
      <c r="V363" s="6"/>
    </row>
    <row r="364" spans="5:22" s="103" customFormat="1" x14ac:dyDescent="0.2">
      <c r="E364" s="11" t="b">
        <f>IF(ISNUMBER('raw data'!B466),'raw data'!B466,FALSE)</f>
        <v>0</v>
      </c>
      <c r="F364" s="13" t="b">
        <f>IF(ISNUMBER('raw data'!C466),'raw data'!C466,FALSE)</f>
        <v>0</v>
      </c>
      <c r="G364" s="12" t="b">
        <f>IF(ISNUMBER('raw data'!D466),'raw data'!D466,FALSE)</f>
        <v>0</v>
      </c>
      <c r="H364" s="14" t="e">
        <f t="shared" si="66"/>
        <v>#NUM!</v>
      </c>
      <c r="I364" s="104" t="e">
        <f>IF(ISNUMBER(results!C$38),4*PI()*F364/((G364*0.001)^2*results!C$38),4*PI()*F364/((G364*0.001)^2*results!D$38))</f>
        <v>#DIV/0!</v>
      </c>
      <c r="J364" s="15">
        <f t="shared" si="67"/>
        <v>5.6999999999999877</v>
      </c>
      <c r="K364" s="5">
        <f t="shared" si="60"/>
        <v>302</v>
      </c>
      <c r="L364" s="1">
        <f t="shared" si="61"/>
        <v>5.6970934865054046</v>
      </c>
      <c r="M364" s="2">
        <f t="shared" si="62"/>
        <v>18.013677216545513</v>
      </c>
      <c r="N364" s="3" t="b">
        <f t="shared" si="71"/>
        <v>0</v>
      </c>
      <c r="O364" s="3" t="str">
        <f t="shared" si="68"/>
        <v/>
      </c>
      <c r="P364" s="4" t="str">
        <f t="shared" si="69"/>
        <v/>
      </c>
      <c r="Q364" s="4" t="str">
        <f t="shared" si="70"/>
        <v/>
      </c>
      <c r="R364" s="4" t="str">
        <f t="shared" si="63"/>
        <v/>
      </c>
      <c r="S364" s="4" t="str">
        <f t="shared" si="64"/>
        <v/>
      </c>
      <c r="T364" s="100" t="str">
        <f t="shared" si="65"/>
        <v/>
      </c>
      <c r="U364" s="17"/>
      <c r="V364" s="6"/>
    </row>
    <row r="365" spans="5:22" s="103" customFormat="1" x14ac:dyDescent="0.2">
      <c r="E365" s="11" t="b">
        <f>IF(ISNUMBER('raw data'!B467),'raw data'!B467,FALSE)</f>
        <v>0</v>
      </c>
      <c r="F365" s="13" t="b">
        <f>IF(ISNUMBER('raw data'!C467),'raw data'!C467,FALSE)</f>
        <v>0</v>
      </c>
      <c r="G365" s="12" t="b">
        <f>IF(ISNUMBER('raw data'!D467),'raw data'!D467,FALSE)</f>
        <v>0</v>
      </c>
      <c r="H365" s="14" t="e">
        <f t="shared" si="66"/>
        <v>#NUM!</v>
      </c>
      <c r="I365" s="104" t="e">
        <f>IF(ISNUMBER(results!C$38),4*PI()*F365/((G365*0.001)^2*results!C$38),4*PI()*F365/((G365*0.001)^2*results!D$38))</f>
        <v>#DIV/0!</v>
      </c>
      <c r="J365" s="15">
        <f t="shared" si="67"/>
        <v>5.6999999999999877</v>
      </c>
      <c r="K365" s="5">
        <f t="shared" si="60"/>
        <v>302</v>
      </c>
      <c r="L365" s="1">
        <f t="shared" si="61"/>
        <v>5.6970934865054046</v>
      </c>
      <c r="M365" s="2">
        <f t="shared" si="62"/>
        <v>18.013677216545513</v>
      </c>
      <c r="N365" s="3" t="b">
        <f t="shared" si="71"/>
        <v>0</v>
      </c>
      <c r="O365" s="3" t="str">
        <f t="shared" si="68"/>
        <v/>
      </c>
      <c r="P365" s="4" t="str">
        <f t="shared" si="69"/>
        <v/>
      </c>
      <c r="Q365" s="4" t="str">
        <f t="shared" si="70"/>
        <v/>
      </c>
      <c r="R365" s="4" t="str">
        <f t="shared" si="63"/>
        <v/>
      </c>
      <c r="S365" s="4" t="str">
        <f t="shared" si="64"/>
        <v/>
      </c>
      <c r="T365" s="100" t="str">
        <f t="shared" si="65"/>
        <v/>
      </c>
      <c r="U365" s="17"/>
      <c r="V365" s="6"/>
    </row>
    <row r="366" spans="5:22" s="103" customFormat="1" x14ac:dyDescent="0.2">
      <c r="E366" s="11" t="b">
        <f>IF(ISNUMBER('raw data'!B468),'raw data'!B468,FALSE)</f>
        <v>0</v>
      </c>
      <c r="F366" s="13" t="b">
        <f>IF(ISNUMBER('raw data'!C468),'raw data'!C468,FALSE)</f>
        <v>0</v>
      </c>
      <c r="G366" s="12" t="b">
        <f>IF(ISNUMBER('raw data'!D468),'raw data'!D468,FALSE)</f>
        <v>0</v>
      </c>
      <c r="H366" s="14" t="e">
        <f t="shared" si="66"/>
        <v>#NUM!</v>
      </c>
      <c r="I366" s="104" t="e">
        <f>IF(ISNUMBER(results!C$38),4*PI()*F366/((G366*0.001)^2*results!C$38),4*PI()*F366/((G366*0.001)^2*results!D$38))</f>
        <v>#DIV/0!</v>
      </c>
      <c r="J366" s="15">
        <f t="shared" si="67"/>
        <v>5.6999999999999877</v>
      </c>
      <c r="K366" s="5">
        <f t="shared" si="60"/>
        <v>302</v>
      </c>
      <c r="L366" s="1">
        <f t="shared" si="61"/>
        <v>5.6970934865054046</v>
      </c>
      <c r="M366" s="2">
        <f t="shared" si="62"/>
        <v>18.013677216545513</v>
      </c>
      <c r="N366" s="3" t="b">
        <f t="shared" si="71"/>
        <v>0</v>
      </c>
      <c r="O366" s="3" t="str">
        <f t="shared" si="68"/>
        <v/>
      </c>
      <c r="P366" s="4" t="str">
        <f t="shared" si="69"/>
        <v/>
      </c>
      <c r="Q366" s="4" t="str">
        <f t="shared" si="70"/>
        <v/>
      </c>
      <c r="R366" s="4" t="str">
        <f t="shared" si="63"/>
        <v/>
      </c>
      <c r="S366" s="4" t="str">
        <f t="shared" si="64"/>
        <v/>
      </c>
      <c r="T366" s="100" t="str">
        <f t="shared" si="65"/>
        <v/>
      </c>
      <c r="U366" s="17"/>
      <c r="V366" s="6"/>
    </row>
    <row r="367" spans="5:22" s="103" customFormat="1" x14ac:dyDescent="0.2">
      <c r="E367" s="11" t="b">
        <f>IF(ISNUMBER('raw data'!B469),'raw data'!B469,FALSE)</f>
        <v>0</v>
      </c>
      <c r="F367" s="13" t="b">
        <f>IF(ISNUMBER('raw data'!C469),'raw data'!C469,FALSE)</f>
        <v>0</v>
      </c>
      <c r="G367" s="12" t="b">
        <f>IF(ISNUMBER('raw data'!D469),'raw data'!D469,FALSE)</f>
        <v>0</v>
      </c>
      <c r="H367" s="14" t="e">
        <f t="shared" si="66"/>
        <v>#NUM!</v>
      </c>
      <c r="I367" s="104" t="e">
        <f>IF(ISNUMBER(results!C$38),4*PI()*F367/((G367*0.001)^2*results!C$38),4*PI()*F367/((G367*0.001)^2*results!D$38))</f>
        <v>#DIV/0!</v>
      </c>
      <c r="J367" s="15">
        <f t="shared" si="67"/>
        <v>5.6999999999999877</v>
      </c>
      <c r="K367" s="5">
        <f t="shared" si="60"/>
        <v>302</v>
      </c>
      <c r="L367" s="1">
        <f t="shared" si="61"/>
        <v>5.6970934865054046</v>
      </c>
      <c r="M367" s="2">
        <f t="shared" si="62"/>
        <v>18.013677216545513</v>
      </c>
      <c r="N367" s="3" t="b">
        <f t="shared" si="71"/>
        <v>0</v>
      </c>
      <c r="O367" s="3" t="str">
        <f t="shared" si="68"/>
        <v/>
      </c>
      <c r="P367" s="4" t="str">
        <f t="shared" si="69"/>
        <v/>
      </c>
      <c r="Q367" s="4" t="str">
        <f t="shared" si="70"/>
        <v/>
      </c>
      <c r="R367" s="4" t="str">
        <f t="shared" si="63"/>
        <v/>
      </c>
      <c r="S367" s="4" t="str">
        <f t="shared" si="64"/>
        <v/>
      </c>
      <c r="T367" s="100" t="str">
        <f t="shared" si="65"/>
        <v/>
      </c>
      <c r="U367" s="17"/>
      <c r="V367" s="6"/>
    </row>
    <row r="368" spans="5:22" s="103" customFormat="1" x14ac:dyDescent="0.2">
      <c r="E368" s="11" t="b">
        <f>IF(ISNUMBER('raw data'!B470),'raw data'!B470,FALSE)</f>
        <v>0</v>
      </c>
      <c r="F368" s="13" t="b">
        <f>IF(ISNUMBER('raw data'!C470),'raw data'!C470,FALSE)</f>
        <v>0</v>
      </c>
      <c r="G368" s="12" t="b">
        <f>IF(ISNUMBER('raw data'!D470),'raw data'!D470,FALSE)</f>
        <v>0</v>
      </c>
      <c r="H368" s="14" t="e">
        <f t="shared" si="66"/>
        <v>#NUM!</v>
      </c>
      <c r="I368" s="104" t="e">
        <f>IF(ISNUMBER(results!C$38),4*PI()*F368/((G368*0.001)^2*results!C$38),4*PI()*F368/((G368*0.001)^2*results!D$38))</f>
        <v>#DIV/0!</v>
      </c>
      <c r="J368" s="15">
        <f t="shared" si="67"/>
        <v>5.6999999999999877</v>
      </c>
      <c r="K368" s="5">
        <f t="shared" si="60"/>
        <v>302</v>
      </c>
      <c r="L368" s="1">
        <f t="shared" si="61"/>
        <v>5.6970934865054046</v>
      </c>
      <c r="M368" s="2">
        <f t="shared" si="62"/>
        <v>18.013677216545513</v>
      </c>
      <c r="N368" s="3" t="b">
        <f t="shared" si="71"/>
        <v>0</v>
      </c>
      <c r="O368" s="3" t="str">
        <f t="shared" si="68"/>
        <v/>
      </c>
      <c r="P368" s="4" t="str">
        <f t="shared" si="69"/>
        <v/>
      </c>
      <c r="Q368" s="4" t="str">
        <f t="shared" si="70"/>
        <v/>
      </c>
      <c r="R368" s="4" t="str">
        <f t="shared" si="63"/>
        <v/>
      </c>
      <c r="S368" s="4" t="str">
        <f t="shared" si="64"/>
        <v/>
      </c>
      <c r="T368" s="100" t="str">
        <f t="shared" si="65"/>
        <v/>
      </c>
      <c r="U368" s="17"/>
      <c r="V368" s="6"/>
    </row>
    <row r="369" spans="5:22" s="103" customFormat="1" x14ac:dyDescent="0.2">
      <c r="E369" s="11" t="b">
        <f>IF(ISNUMBER('raw data'!B471),'raw data'!B471,FALSE)</f>
        <v>0</v>
      </c>
      <c r="F369" s="13" t="b">
        <f>IF(ISNUMBER('raw data'!C471),'raw data'!C471,FALSE)</f>
        <v>0</v>
      </c>
      <c r="G369" s="12" t="b">
        <f>IF(ISNUMBER('raw data'!D471),'raw data'!D471,FALSE)</f>
        <v>0</v>
      </c>
      <c r="H369" s="14" t="e">
        <f t="shared" si="66"/>
        <v>#NUM!</v>
      </c>
      <c r="I369" s="104" t="e">
        <f>IF(ISNUMBER(results!C$38),4*PI()*F369/((G369*0.001)^2*results!C$38),4*PI()*F369/((G369*0.001)^2*results!D$38))</f>
        <v>#DIV/0!</v>
      </c>
      <c r="J369" s="15">
        <f t="shared" si="67"/>
        <v>5.6999999999999877</v>
      </c>
      <c r="K369" s="5">
        <f t="shared" si="60"/>
        <v>302</v>
      </c>
      <c r="L369" s="1">
        <f t="shared" si="61"/>
        <v>5.6970934865054046</v>
      </c>
      <c r="M369" s="2">
        <f t="shared" si="62"/>
        <v>18.013677216545513</v>
      </c>
      <c r="N369" s="3" t="b">
        <f t="shared" si="71"/>
        <v>0</v>
      </c>
      <c r="O369" s="3" t="str">
        <f t="shared" si="68"/>
        <v/>
      </c>
      <c r="P369" s="4" t="str">
        <f t="shared" si="69"/>
        <v/>
      </c>
      <c r="Q369" s="4" t="str">
        <f t="shared" si="70"/>
        <v/>
      </c>
      <c r="R369" s="4" t="str">
        <f t="shared" si="63"/>
        <v/>
      </c>
      <c r="S369" s="4" t="str">
        <f t="shared" si="64"/>
        <v/>
      </c>
      <c r="T369" s="100" t="str">
        <f t="shared" si="65"/>
        <v/>
      </c>
      <c r="U369" s="17"/>
      <c r="V369" s="6"/>
    </row>
    <row r="370" spans="5:22" s="103" customFormat="1" x14ac:dyDescent="0.2">
      <c r="E370" s="11" t="b">
        <f>IF(ISNUMBER('raw data'!B472),'raw data'!B472,FALSE)</f>
        <v>0</v>
      </c>
      <c r="F370" s="13" t="b">
        <f>IF(ISNUMBER('raw data'!C472),'raw data'!C472,FALSE)</f>
        <v>0</v>
      </c>
      <c r="G370" s="12" t="b">
        <f>IF(ISNUMBER('raw data'!D472),'raw data'!D472,FALSE)</f>
        <v>0</v>
      </c>
      <c r="H370" s="14" t="e">
        <f t="shared" si="66"/>
        <v>#NUM!</v>
      </c>
      <c r="I370" s="104" t="e">
        <f>IF(ISNUMBER(results!C$38),4*PI()*F370/((G370*0.001)^2*results!C$38),4*PI()*F370/((G370*0.001)^2*results!D$38))</f>
        <v>#DIV/0!</v>
      </c>
      <c r="J370" s="15">
        <f t="shared" si="67"/>
        <v>5.6999999999999877</v>
      </c>
      <c r="K370" s="5">
        <f t="shared" si="60"/>
        <v>302</v>
      </c>
      <c r="L370" s="1">
        <f t="shared" si="61"/>
        <v>5.6970934865054046</v>
      </c>
      <c r="M370" s="2">
        <f t="shared" si="62"/>
        <v>18.013677216545513</v>
      </c>
      <c r="N370" s="3" t="b">
        <f t="shared" si="71"/>
        <v>0</v>
      </c>
      <c r="O370" s="3" t="str">
        <f t="shared" si="68"/>
        <v/>
      </c>
      <c r="P370" s="4" t="str">
        <f t="shared" si="69"/>
        <v/>
      </c>
      <c r="Q370" s="4" t="str">
        <f t="shared" si="70"/>
        <v/>
      </c>
      <c r="R370" s="4" t="str">
        <f t="shared" si="63"/>
        <v/>
      </c>
      <c r="S370" s="4" t="str">
        <f t="shared" si="64"/>
        <v/>
      </c>
      <c r="T370" s="100" t="str">
        <f t="shared" si="65"/>
        <v/>
      </c>
      <c r="U370" s="17"/>
      <c r="V370" s="6"/>
    </row>
    <row r="371" spans="5:22" s="103" customFormat="1" x14ac:dyDescent="0.2">
      <c r="E371" s="11" t="b">
        <f>IF(ISNUMBER('raw data'!B473),'raw data'!B473,FALSE)</f>
        <v>0</v>
      </c>
      <c r="F371" s="13" t="b">
        <f>IF(ISNUMBER('raw data'!C473),'raw data'!C473,FALSE)</f>
        <v>0</v>
      </c>
      <c r="G371" s="12" t="b">
        <f>IF(ISNUMBER('raw data'!D473),'raw data'!D473,FALSE)</f>
        <v>0</v>
      </c>
      <c r="H371" s="14" t="e">
        <f t="shared" si="66"/>
        <v>#NUM!</v>
      </c>
      <c r="I371" s="104" t="e">
        <f>IF(ISNUMBER(results!C$38),4*PI()*F371/((G371*0.001)^2*results!C$38),4*PI()*F371/((G371*0.001)^2*results!D$38))</f>
        <v>#DIV/0!</v>
      </c>
      <c r="J371" s="15">
        <f t="shared" si="67"/>
        <v>5.6999999999999877</v>
      </c>
      <c r="K371" s="5">
        <f t="shared" si="60"/>
        <v>302</v>
      </c>
      <c r="L371" s="1">
        <f t="shared" si="61"/>
        <v>5.6970934865054046</v>
      </c>
      <c r="M371" s="2">
        <f t="shared" si="62"/>
        <v>18.013677216545513</v>
      </c>
      <c r="N371" s="3" t="b">
        <f t="shared" si="71"/>
        <v>0</v>
      </c>
      <c r="O371" s="3" t="str">
        <f t="shared" si="68"/>
        <v/>
      </c>
      <c r="P371" s="4" t="str">
        <f t="shared" si="69"/>
        <v/>
      </c>
      <c r="Q371" s="4" t="str">
        <f t="shared" si="70"/>
        <v/>
      </c>
      <c r="R371" s="4" t="str">
        <f t="shared" si="63"/>
        <v/>
      </c>
      <c r="S371" s="4" t="str">
        <f t="shared" si="64"/>
        <v/>
      </c>
      <c r="T371" s="100" t="str">
        <f t="shared" si="65"/>
        <v/>
      </c>
      <c r="U371" s="17"/>
      <c r="V371" s="6"/>
    </row>
    <row r="372" spans="5:22" s="103" customFormat="1" x14ac:dyDescent="0.2">
      <c r="E372" s="11" t="b">
        <f>IF(ISNUMBER('raw data'!B474),'raw data'!B474,FALSE)</f>
        <v>0</v>
      </c>
      <c r="F372" s="13" t="b">
        <f>IF(ISNUMBER('raw data'!C474),'raw data'!C474,FALSE)</f>
        <v>0</v>
      </c>
      <c r="G372" s="12" t="b">
        <f>IF(ISNUMBER('raw data'!D474),'raw data'!D474,FALSE)</f>
        <v>0</v>
      </c>
      <c r="H372" s="14" t="e">
        <f t="shared" si="66"/>
        <v>#NUM!</v>
      </c>
      <c r="I372" s="104" t="e">
        <f>IF(ISNUMBER(results!C$38),4*PI()*F372/((G372*0.001)^2*results!C$38),4*PI()*F372/((G372*0.001)^2*results!D$38))</f>
        <v>#DIV/0!</v>
      </c>
      <c r="J372" s="15">
        <f t="shared" si="67"/>
        <v>5.6999999999999877</v>
      </c>
      <c r="K372" s="5">
        <f t="shared" si="60"/>
        <v>302</v>
      </c>
      <c r="L372" s="1">
        <f t="shared" si="61"/>
        <v>5.6970934865054046</v>
      </c>
      <c r="M372" s="2">
        <f t="shared" si="62"/>
        <v>18.013677216545513</v>
      </c>
      <c r="N372" s="3" t="b">
        <f t="shared" si="71"/>
        <v>0</v>
      </c>
      <c r="O372" s="3" t="str">
        <f t="shared" si="68"/>
        <v/>
      </c>
      <c r="P372" s="4" t="str">
        <f t="shared" si="69"/>
        <v/>
      </c>
      <c r="Q372" s="4" t="str">
        <f t="shared" si="70"/>
        <v/>
      </c>
      <c r="R372" s="4" t="str">
        <f t="shared" si="63"/>
        <v/>
      </c>
      <c r="S372" s="4" t="str">
        <f t="shared" si="64"/>
        <v/>
      </c>
      <c r="T372" s="100" t="str">
        <f t="shared" si="65"/>
        <v/>
      </c>
      <c r="U372" s="17"/>
      <c r="V372" s="6"/>
    </row>
    <row r="373" spans="5:22" s="103" customFormat="1" x14ac:dyDescent="0.2">
      <c r="E373" s="11" t="b">
        <f>IF(ISNUMBER('raw data'!B475),'raw data'!B475,FALSE)</f>
        <v>0</v>
      </c>
      <c r="F373" s="13" t="b">
        <f>IF(ISNUMBER('raw data'!C475),'raw data'!C475,FALSE)</f>
        <v>0</v>
      </c>
      <c r="G373" s="12" t="b">
        <f>IF(ISNUMBER('raw data'!D475),'raw data'!D475,FALSE)</f>
        <v>0</v>
      </c>
      <c r="H373" s="14" t="e">
        <f t="shared" si="66"/>
        <v>#NUM!</v>
      </c>
      <c r="I373" s="104" t="e">
        <f>IF(ISNUMBER(results!C$38),4*PI()*F373/((G373*0.001)^2*results!C$38),4*PI()*F373/((G373*0.001)^2*results!D$38))</f>
        <v>#DIV/0!</v>
      </c>
      <c r="J373" s="15">
        <f t="shared" si="67"/>
        <v>5.6999999999999877</v>
      </c>
      <c r="K373" s="5">
        <f t="shared" si="60"/>
        <v>302</v>
      </c>
      <c r="L373" s="1">
        <f t="shared" si="61"/>
        <v>5.6970934865054046</v>
      </c>
      <c r="M373" s="2">
        <f t="shared" si="62"/>
        <v>18.013677216545513</v>
      </c>
      <c r="N373" s="3" t="b">
        <f t="shared" si="71"/>
        <v>0</v>
      </c>
      <c r="O373" s="3" t="str">
        <f t="shared" si="68"/>
        <v/>
      </c>
      <c r="P373" s="4" t="str">
        <f t="shared" si="69"/>
        <v/>
      </c>
      <c r="Q373" s="4" t="str">
        <f t="shared" si="70"/>
        <v/>
      </c>
      <c r="R373" s="4" t="str">
        <f t="shared" si="63"/>
        <v/>
      </c>
      <c r="S373" s="4" t="str">
        <f t="shared" si="64"/>
        <v/>
      </c>
      <c r="T373" s="100" t="str">
        <f t="shared" si="65"/>
        <v/>
      </c>
      <c r="U373" s="17"/>
      <c r="V373" s="6"/>
    </row>
    <row r="374" spans="5:22" s="103" customFormat="1" x14ac:dyDescent="0.2">
      <c r="E374" s="11" t="b">
        <f>IF(ISNUMBER('raw data'!B476),'raw data'!B476,FALSE)</f>
        <v>0</v>
      </c>
      <c r="F374" s="13" t="b">
        <f>IF(ISNUMBER('raw data'!C476),'raw data'!C476,FALSE)</f>
        <v>0</v>
      </c>
      <c r="G374" s="12" t="b">
        <f>IF(ISNUMBER('raw data'!D476),'raw data'!D476,FALSE)</f>
        <v>0</v>
      </c>
      <c r="H374" s="14" t="e">
        <f t="shared" si="66"/>
        <v>#NUM!</v>
      </c>
      <c r="I374" s="104" t="e">
        <f>IF(ISNUMBER(results!C$38),4*PI()*F374/((G374*0.001)^2*results!C$38),4*PI()*F374/((G374*0.001)^2*results!D$38))</f>
        <v>#DIV/0!</v>
      </c>
      <c r="J374" s="15">
        <f t="shared" si="67"/>
        <v>5.6999999999999877</v>
      </c>
      <c r="K374" s="5">
        <f t="shared" si="60"/>
        <v>302</v>
      </c>
      <c r="L374" s="1">
        <f t="shared" si="61"/>
        <v>5.6970934865054046</v>
      </c>
      <c r="M374" s="2">
        <f t="shared" si="62"/>
        <v>18.013677216545513</v>
      </c>
      <c r="N374" s="3" t="b">
        <f t="shared" si="71"/>
        <v>0</v>
      </c>
      <c r="O374" s="3" t="str">
        <f t="shared" si="68"/>
        <v/>
      </c>
      <c r="P374" s="4" t="str">
        <f t="shared" si="69"/>
        <v/>
      </c>
      <c r="Q374" s="4" t="str">
        <f t="shared" si="70"/>
        <v/>
      </c>
      <c r="R374" s="4" t="str">
        <f t="shared" si="63"/>
        <v/>
      </c>
      <c r="S374" s="4" t="str">
        <f t="shared" si="64"/>
        <v/>
      </c>
      <c r="T374" s="100" t="str">
        <f t="shared" si="65"/>
        <v/>
      </c>
      <c r="U374" s="17"/>
      <c r="V374" s="6"/>
    </row>
    <row r="375" spans="5:22" s="103" customFormat="1" x14ac:dyDescent="0.2">
      <c r="E375" s="11" t="b">
        <f>IF(ISNUMBER('raw data'!B477),'raw data'!B477,FALSE)</f>
        <v>0</v>
      </c>
      <c r="F375" s="13" t="b">
        <f>IF(ISNUMBER('raw data'!C477),'raw data'!C477,FALSE)</f>
        <v>0</v>
      </c>
      <c r="G375" s="12" t="b">
        <f>IF(ISNUMBER('raw data'!D477),'raw data'!D477,FALSE)</f>
        <v>0</v>
      </c>
      <c r="H375" s="14" t="e">
        <f t="shared" si="66"/>
        <v>#NUM!</v>
      </c>
      <c r="I375" s="104" t="e">
        <f>IF(ISNUMBER(results!C$38),4*PI()*F375/((G375*0.001)^2*results!C$38),4*PI()*F375/((G375*0.001)^2*results!D$38))</f>
        <v>#DIV/0!</v>
      </c>
      <c r="J375" s="15">
        <f t="shared" si="67"/>
        <v>5.6999999999999877</v>
      </c>
      <c r="K375" s="5">
        <f t="shared" si="60"/>
        <v>302</v>
      </c>
      <c r="L375" s="1">
        <f t="shared" si="61"/>
        <v>5.6970934865054046</v>
      </c>
      <c r="M375" s="2">
        <f t="shared" si="62"/>
        <v>18.013677216545513</v>
      </c>
      <c r="N375" s="3" t="b">
        <f t="shared" si="71"/>
        <v>0</v>
      </c>
      <c r="O375" s="3" t="str">
        <f t="shared" si="68"/>
        <v/>
      </c>
      <c r="P375" s="4" t="str">
        <f t="shared" si="69"/>
        <v/>
      </c>
      <c r="Q375" s="4" t="str">
        <f t="shared" si="70"/>
        <v/>
      </c>
      <c r="R375" s="4" t="str">
        <f t="shared" si="63"/>
        <v/>
      </c>
      <c r="S375" s="4" t="str">
        <f t="shared" si="64"/>
        <v/>
      </c>
      <c r="T375" s="100" t="str">
        <f t="shared" si="65"/>
        <v/>
      </c>
      <c r="U375" s="17"/>
      <c r="V375" s="6"/>
    </row>
    <row r="376" spans="5:22" s="103" customFormat="1" x14ac:dyDescent="0.2">
      <c r="E376" s="11" t="b">
        <f>IF(ISNUMBER('raw data'!B478),'raw data'!B478,FALSE)</f>
        <v>0</v>
      </c>
      <c r="F376" s="13" t="b">
        <f>IF(ISNUMBER('raw data'!C478),'raw data'!C478,FALSE)</f>
        <v>0</v>
      </c>
      <c r="G376" s="12" t="b">
        <f>IF(ISNUMBER('raw data'!D478),'raw data'!D478,FALSE)</f>
        <v>0</v>
      </c>
      <c r="H376" s="14" t="e">
        <f t="shared" si="66"/>
        <v>#NUM!</v>
      </c>
      <c r="I376" s="104" t="e">
        <f>IF(ISNUMBER(results!C$38),4*PI()*F376/((G376*0.001)^2*results!C$38),4*PI()*F376/((G376*0.001)^2*results!D$38))</f>
        <v>#DIV/0!</v>
      </c>
      <c r="J376" s="15">
        <f t="shared" si="67"/>
        <v>5.6999999999999877</v>
      </c>
      <c r="K376" s="5">
        <f t="shared" si="60"/>
        <v>302</v>
      </c>
      <c r="L376" s="1">
        <f t="shared" si="61"/>
        <v>5.6970934865054046</v>
      </c>
      <c r="M376" s="2">
        <f t="shared" si="62"/>
        <v>18.013677216545513</v>
      </c>
      <c r="N376" s="3" t="b">
        <f t="shared" si="71"/>
        <v>0</v>
      </c>
      <c r="O376" s="3" t="str">
        <f t="shared" si="68"/>
        <v/>
      </c>
      <c r="P376" s="4" t="str">
        <f t="shared" si="69"/>
        <v/>
      </c>
      <c r="Q376" s="4" t="str">
        <f t="shared" si="70"/>
        <v/>
      </c>
      <c r="R376" s="4" t="str">
        <f t="shared" si="63"/>
        <v/>
      </c>
      <c r="S376" s="4" t="str">
        <f t="shared" si="64"/>
        <v/>
      </c>
      <c r="T376" s="100" t="str">
        <f t="shared" si="65"/>
        <v/>
      </c>
      <c r="U376" s="17"/>
      <c r="V376" s="6"/>
    </row>
    <row r="377" spans="5:22" s="103" customFormat="1" x14ac:dyDescent="0.2">
      <c r="E377" s="11" t="b">
        <f>IF(ISNUMBER('raw data'!B479),'raw data'!B479,FALSE)</f>
        <v>0</v>
      </c>
      <c r="F377" s="13" t="b">
        <f>IF(ISNUMBER('raw data'!C479),'raw data'!C479,FALSE)</f>
        <v>0</v>
      </c>
      <c r="G377" s="12" t="b">
        <f>IF(ISNUMBER('raw data'!D479),'raw data'!D479,FALSE)</f>
        <v>0</v>
      </c>
      <c r="H377" s="14" t="e">
        <f t="shared" si="66"/>
        <v>#NUM!</v>
      </c>
      <c r="I377" s="104" t="e">
        <f>IF(ISNUMBER(results!C$38),4*PI()*F377/((G377*0.001)^2*results!C$38),4*PI()*F377/((G377*0.001)^2*results!D$38))</f>
        <v>#DIV/0!</v>
      </c>
      <c r="J377" s="15">
        <f t="shared" si="67"/>
        <v>5.6999999999999877</v>
      </c>
      <c r="K377" s="5">
        <f t="shared" si="60"/>
        <v>302</v>
      </c>
      <c r="L377" s="1">
        <f t="shared" si="61"/>
        <v>5.6970934865054046</v>
      </c>
      <c r="M377" s="2">
        <f t="shared" si="62"/>
        <v>18.013677216545513</v>
      </c>
      <c r="N377" s="3" t="b">
        <f t="shared" si="71"/>
        <v>0</v>
      </c>
      <c r="O377" s="3" t="str">
        <f t="shared" si="68"/>
        <v/>
      </c>
      <c r="P377" s="4" t="str">
        <f t="shared" si="69"/>
        <v/>
      </c>
      <c r="Q377" s="4" t="str">
        <f t="shared" si="70"/>
        <v/>
      </c>
      <c r="R377" s="4" t="str">
        <f t="shared" si="63"/>
        <v/>
      </c>
      <c r="S377" s="4" t="str">
        <f t="shared" si="64"/>
        <v/>
      </c>
      <c r="T377" s="100" t="str">
        <f t="shared" si="65"/>
        <v/>
      </c>
      <c r="U377" s="17"/>
      <c r="V377" s="6"/>
    </row>
    <row r="378" spans="5:22" s="103" customFormat="1" x14ac:dyDescent="0.2">
      <c r="E378" s="11" t="b">
        <f>IF(ISNUMBER('raw data'!B480),'raw data'!B480,FALSE)</f>
        <v>0</v>
      </c>
      <c r="F378" s="13" t="b">
        <f>IF(ISNUMBER('raw data'!C480),'raw data'!C480,FALSE)</f>
        <v>0</v>
      </c>
      <c r="G378" s="12" t="b">
        <f>IF(ISNUMBER('raw data'!D480),'raw data'!D480,FALSE)</f>
        <v>0</v>
      </c>
      <c r="H378" s="14" t="e">
        <f t="shared" si="66"/>
        <v>#NUM!</v>
      </c>
      <c r="I378" s="104" t="e">
        <f>IF(ISNUMBER(results!C$38),4*PI()*F378/((G378*0.001)^2*results!C$38),4*PI()*F378/((G378*0.001)^2*results!D$38))</f>
        <v>#DIV/0!</v>
      </c>
      <c r="J378" s="15">
        <f t="shared" si="67"/>
        <v>5.6999999999999877</v>
      </c>
      <c r="K378" s="5">
        <f t="shared" si="60"/>
        <v>302</v>
      </c>
      <c r="L378" s="1">
        <f t="shared" si="61"/>
        <v>5.6970934865054046</v>
      </c>
      <c r="M378" s="2">
        <f t="shared" si="62"/>
        <v>18.013677216545513</v>
      </c>
      <c r="N378" s="3" t="b">
        <f t="shared" si="71"/>
        <v>0</v>
      </c>
      <c r="O378" s="3" t="str">
        <f t="shared" si="68"/>
        <v/>
      </c>
      <c r="P378" s="4" t="str">
        <f t="shared" si="69"/>
        <v/>
      </c>
      <c r="Q378" s="4" t="str">
        <f t="shared" si="70"/>
        <v/>
      </c>
      <c r="R378" s="4" t="str">
        <f t="shared" si="63"/>
        <v/>
      </c>
      <c r="S378" s="4" t="str">
        <f t="shared" si="64"/>
        <v/>
      </c>
      <c r="T378" s="100" t="str">
        <f t="shared" si="65"/>
        <v/>
      </c>
      <c r="U378" s="17"/>
      <c r="V378" s="6"/>
    </row>
    <row r="379" spans="5:22" s="103" customFormat="1" x14ac:dyDescent="0.2">
      <c r="E379" s="11" t="b">
        <f>IF(ISNUMBER('raw data'!B481),'raw data'!B481,FALSE)</f>
        <v>0</v>
      </c>
      <c r="F379" s="13" t="b">
        <f>IF(ISNUMBER('raw data'!C481),'raw data'!C481,FALSE)</f>
        <v>0</v>
      </c>
      <c r="G379" s="12" t="b">
        <f>IF(ISNUMBER('raw data'!D481),'raw data'!D481,FALSE)</f>
        <v>0</v>
      </c>
      <c r="H379" s="14" t="e">
        <f t="shared" si="66"/>
        <v>#NUM!</v>
      </c>
      <c r="I379" s="104" t="e">
        <f>IF(ISNUMBER(results!C$38),4*PI()*F379/((G379*0.001)^2*results!C$38),4*PI()*F379/((G379*0.001)^2*results!D$38))</f>
        <v>#DIV/0!</v>
      </c>
      <c r="J379" s="15">
        <f t="shared" si="67"/>
        <v>5.6999999999999877</v>
      </c>
      <c r="K379" s="5">
        <f t="shared" si="60"/>
        <v>302</v>
      </c>
      <c r="L379" s="1">
        <f t="shared" si="61"/>
        <v>5.6970934865054046</v>
      </c>
      <c r="M379" s="2">
        <f t="shared" si="62"/>
        <v>18.013677216545513</v>
      </c>
      <c r="N379" s="3" t="b">
        <f t="shared" si="71"/>
        <v>0</v>
      </c>
      <c r="O379" s="3" t="str">
        <f t="shared" si="68"/>
        <v/>
      </c>
      <c r="P379" s="4" t="str">
        <f t="shared" si="69"/>
        <v/>
      </c>
      <c r="Q379" s="4" t="str">
        <f t="shared" si="70"/>
        <v/>
      </c>
      <c r="R379" s="4" t="str">
        <f t="shared" si="63"/>
        <v/>
      </c>
      <c r="S379" s="4" t="str">
        <f t="shared" si="64"/>
        <v/>
      </c>
      <c r="T379" s="100" t="str">
        <f t="shared" si="65"/>
        <v/>
      </c>
      <c r="U379" s="17"/>
      <c r="V379" s="6"/>
    </row>
    <row r="380" spans="5:22" s="103" customFormat="1" x14ac:dyDescent="0.2">
      <c r="E380" s="11" t="b">
        <f>IF(ISNUMBER('raw data'!B482),'raw data'!B482,FALSE)</f>
        <v>0</v>
      </c>
      <c r="F380" s="13" t="b">
        <f>IF(ISNUMBER('raw data'!C482),'raw data'!C482,FALSE)</f>
        <v>0</v>
      </c>
      <c r="G380" s="12" t="b">
        <f>IF(ISNUMBER('raw data'!D482),'raw data'!D482,FALSE)</f>
        <v>0</v>
      </c>
      <c r="H380" s="14" t="e">
        <f t="shared" si="66"/>
        <v>#NUM!</v>
      </c>
      <c r="I380" s="104" t="e">
        <f>IF(ISNUMBER(results!C$38),4*PI()*F380/((G380*0.001)^2*results!C$38),4*PI()*F380/((G380*0.001)^2*results!D$38))</f>
        <v>#DIV/0!</v>
      </c>
      <c r="J380" s="15">
        <f t="shared" si="67"/>
        <v>5.6999999999999877</v>
      </c>
      <c r="K380" s="5">
        <f t="shared" si="60"/>
        <v>302</v>
      </c>
      <c r="L380" s="1">
        <f t="shared" si="61"/>
        <v>5.6970934865054046</v>
      </c>
      <c r="M380" s="2">
        <f t="shared" si="62"/>
        <v>18.013677216545513</v>
      </c>
      <c r="N380" s="3" t="b">
        <f t="shared" si="71"/>
        <v>0</v>
      </c>
      <c r="O380" s="3" t="str">
        <f t="shared" si="68"/>
        <v/>
      </c>
      <c r="P380" s="4" t="str">
        <f t="shared" si="69"/>
        <v/>
      </c>
      <c r="Q380" s="4" t="str">
        <f t="shared" si="70"/>
        <v/>
      </c>
      <c r="R380" s="4" t="str">
        <f t="shared" si="63"/>
        <v/>
      </c>
      <c r="S380" s="4" t="str">
        <f t="shared" si="64"/>
        <v/>
      </c>
      <c r="T380" s="100" t="str">
        <f t="shared" si="65"/>
        <v/>
      </c>
      <c r="U380" s="17"/>
      <c r="V380" s="6"/>
    </row>
    <row r="381" spans="5:22" s="103" customFormat="1" x14ac:dyDescent="0.2">
      <c r="E381" s="11" t="b">
        <f>IF(ISNUMBER('raw data'!B483),'raw data'!B483,FALSE)</f>
        <v>0</v>
      </c>
      <c r="F381" s="13" t="b">
        <f>IF(ISNUMBER('raw data'!C483),'raw data'!C483,FALSE)</f>
        <v>0</v>
      </c>
      <c r="G381" s="12" t="b">
        <f>IF(ISNUMBER('raw data'!D483),'raw data'!D483,FALSE)</f>
        <v>0</v>
      </c>
      <c r="H381" s="14" t="e">
        <f t="shared" si="66"/>
        <v>#NUM!</v>
      </c>
      <c r="I381" s="104" t="e">
        <f>IF(ISNUMBER(results!C$38),4*PI()*F381/((G381*0.001)^2*results!C$38),4*PI()*F381/((G381*0.001)^2*results!D$38))</f>
        <v>#DIV/0!</v>
      </c>
      <c r="J381" s="15">
        <f t="shared" si="67"/>
        <v>5.6999999999999877</v>
      </c>
      <c r="K381" s="5">
        <f t="shared" si="60"/>
        <v>302</v>
      </c>
      <c r="L381" s="1">
        <f t="shared" si="61"/>
        <v>5.6970934865054046</v>
      </c>
      <c r="M381" s="2">
        <f t="shared" si="62"/>
        <v>18.013677216545513</v>
      </c>
      <c r="N381" s="3" t="b">
        <f t="shared" si="71"/>
        <v>0</v>
      </c>
      <c r="O381" s="3" t="str">
        <f t="shared" si="68"/>
        <v/>
      </c>
      <c r="P381" s="4" t="str">
        <f t="shared" si="69"/>
        <v/>
      </c>
      <c r="Q381" s="4" t="str">
        <f t="shared" si="70"/>
        <v/>
      </c>
      <c r="R381" s="4" t="str">
        <f t="shared" si="63"/>
        <v/>
      </c>
      <c r="S381" s="4" t="str">
        <f t="shared" si="64"/>
        <v/>
      </c>
      <c r="T381" s="100" t="str">
        <f t="shared" si="65"/>
        <v/>
      </c>
      <c r="U381" s="17"/>
      <c r="V381" s="6"/>
    </row>
    <row r="382" spans="5:22" s="103" customFormat="1" x14ac:dyDescent="0.2">
      <c r="E382" s="11" t="b">
        <f>IF(ISNUMBER('raw data'!B484),'raw data'!B484,FALSE)</f>
        <v>0</v>
      </c>
      <c r="F382" s="13" t="b">
        <f>IF(ISNUMBER('raw data'!C484),'raw data'!C484,FALSE)</f>
        <v>0</v>
      </c>
      <c r="G382" s="12" t="b">
        <f>IF(ISNUMBER('raw data'!D484),'raw data'!D484,FALSE)</f>
        <v>0</v>
      </c>
      <c r="H382" s="14" t="e">
        <f t="shared" si="66"/>
        <v>#NUM!</v>
      </c>
      <c r="I382" s="104" t="e">
        <f>IF(ISNUMBER(results!C$38),4*PI()*F382/((G382*0.001)^2*results!C$38),4*PI()*F382/((G382*0.001)^2*results!D$38))</f>
        <v>#DIV/0!</v>
      </c>
      <c r="J382" s="15">
        <f t="shared" si="67"/>
        <v>5.6999999999999877</v>
      </c>
      <c r="K382" s="5">
        <f t="shared" si="60"/>
        <v>302</v>
      </c>
      <c r="L382" s="1">
        <f t="shared" si="61"/>
        <v>5.6970934865054046</v>
      </c>
      <c r="M382" s="2">
        <f t="shared" si="62"/>
        <v>18.013677216545513</v>
      </c>
      <c r="N382" s="3" t="b">
        <f t="shared" si="71"/>
        <v>0</v>
      </c>
      <c r="O382" s="3" t="str">
        <f t="shared" si="68"/>
        <v/>
      </c>
      <c r="P382" s="4" t="str">
        <f t="shared" si="69"/>
        <v/>
      </c>
      <c r="Q382" s="4" t="str">
        <f t="shared" si="70"/>
        <v/>
      </c>
      <c r="R382" s="4" t="str">
        <f t="shared" si="63"/>
        <v/>
      </c>
      <c r="S382" s="4" t="str">
        <f t="shared" si="64"/>
        <v/>
      </c>
      <c r="T382" s="100" t="str">
        <f t="shared" si="65"/>
        <v/>
      </c>
      <c r="U382" s="17"/>
      <c r="V382" s="6"/>
    </row>
    <row r="383" spans="5:22" s="103" customFormat="1" x14ac:dyDescent="0.2">
      <c r="E383" s="11" t="b">
        <f>IF(ISNUMBER('raw data'!B485),'raw data'!B485,FALSE)</f>
        <v>0</v>
      </c>
      <c r="F383" s="13" t="b">
        <f>IF(ISNUMBER('raw data'!C485),'raw data'!C485,FALSE)</f>
        <v>0</v>
      </c>
      <c r="G383" s="12" t="b">
        <f>IF(ISNUMBER('raw data'!D485),'raw data'!D485,FALSE)</f>
        <v>0</v>
      </c>
      <c r="H383" s="14" t="e">
        <f t="shared" si="66"/>
        <v>#NUM!</v>
      </c>
      <c r="I383" s="104" t="e">
        <f>IF(ISNUMBER(results!C$38),4*PI()*F383/((G383*0.001)^2*results!C$38),4*PI()*F383/((G383*0.001)^2*results!D$38))</f>
        <v>#DIV/0!</v>
      </c>
      <c r="J383" s="15">
        <f t="shared" si="67"/>
        <v>5.6999999999999877</v>
      </c>
      <c r="K383" s="5">
        <f t="shared" si="60"/>
        <v>302</v>
      </c>
      <c r="L383" s="1">
        <f t="shared" si="61"/>
        <v>5.6970934865054046</v>
      </c>
      <c r="M383" s="2">
        <f t="shared" si="62"/>
        <v>18.013677216545513</v>
      </c>
      <c r="N383" s="3" t="b">
        <f t="shared" si="71"/>
        <v>0</v>
      </c>
      <c r="O383" s="3" t="str">
        <f t="shared" si="68"/>
        <v/>
      </c>
      <c r="P383" s="4" t="str">
        <f t="shared" si="69"/>
        <v/>
      </c>
      <c r="Q383" s="4" t="str">
        <f t="shared" si="70"/>
        <v/>
      </c>
      <c r="R383" s="4" t="str">
        <f t="shared" si="63"/>
        <v/>
      </c>
      <c r="S383" s="4" t="str">
        <f t="shared" si="64"/>
        <v/>
      </c>
      <c r="T383" s="100" t="str">
        <f t="shared" si="65"/>
        <v/>
      </c>
      <c r="U383" s="17"/>
      <c r="V383" s="6"/>
    </row>
    <row r="384" spans="5:22" s="103" customFormat="1" x14ac:dyDescent="0.2">
      <c r="E384" s="11" t="b">
        <f>IF(ISNUMBER('raw data'!B486),'raw data'!B486,FALSE)</f>
        <v>0</v>
      </c>
      <c r="F384" s="13" t="b">
        <f>IF(ISNUMBER('raw data'!C486),'raw data'!C486,FALSE)</f>
        <v>0</v>
      </c>
      <c r="G384" s="12" t="b">
        <f>IF(ISNUMBER('raw data'!D486),'raw data'!D486,FALSE)</f>
        <v>0</v>
      </c>
      <c r="H384" s="14" t="e">
        <f t="shared" si="66"/>
        <v>#NUM!</v>
      </c>
      <c r="I384" s="104" t="e">
        <f>IF(ISNUMBER(results!C$38),4*PI()*F384/((G384*0.001)^2*results!C$38),4*PI()*F384/((G384*0.001)^2*results!D$38))</f>
        <v>#DIV/0!</v>
      </c>
      <c r="J384" s="15">
        <f t="shared" si="67"/>
        <v>5.6999999999999877</v>
      </c>
      <c r="K384" s="5">
        <f t="shared" si="60"/>
        <v>302</v>
      </c>
      <c r="L384" s="1">
        <f t="shared" si="61"/>
        <v>5.6970934865054046</v>
      </c>
      <c r="M384" s="2">
        <f t="shared" si="62"/>
        <v>18.013677216545513</v>
      </c>
      <c r="N384" s="3" t="b">
        <f t="shared" si="71"/>
        <v>0</v>
      </c>
      <c r="O384" s="3" t="str">
        <f t="shared" si="68"/>
        <v/>
      </c>
      <c r="P384" s="4" t="str">
        <f t="shared" si="69"/>
        <v/>
      </c>
      <c r="Q384" s="4" t="str">
        <f t="shared" si="70"/>
        <v/>
      </c>
      <c r="R384" s="4" t="str">
        <f t="shared" si="63"/>
        <v/>
      </c>
      <c r="S384" s="4" t="str">
        <f t="shared" si="64"/>
        <v/>
      </c>
      <c r="T384" s="100" t="str">
        <f t="shared" si="65"/>
        <v/>
      </c>
      <c r="U384" s="17"/>
      <c r="V384" s="6"/>
    </row>
    <row r="385" spans="5:22" s="103" customFormat="1" x14ac:dyDescent="0.2">
      <c r="E385" s="11" t="b">
        <f>IF(ISNUMBER('raw data'!B487),'raw data'!B487,FALSE)</f>
        <v>0</v>
      </c>
      <c r="F385" s="13" t="b">
        <f>IF(ISNUMBER('raw data'!C487),'raw data'!C487,FALSE)</f>
        <v>0</v>
      </c>
      <c r="G385" s="12" t="b">
        <f>IF(ISNUMBER('raw data'!D487),'raw data'!D487,FALSE)</f>
        <v>0</v>
      </c>
      <c r="H385" s="14" t="e">
        <f t="shared" si="66"/>
        <v>#NUM!</v>
      </c>
      <c r="I385" s="104" t="e">
        <f>IF(ISNUMBER(results!C$38),4*PI()*F385/((G385*0.001)^2*results!C$38),4*PI()*F385/((G385*0.001)^2*results!D$38))</f>
        <v>#DIV/0!</v>
      </c>
      <c r="J385" s="15">
        <f t="shared" si="67"/>
        <v>5.6999999999999877</v>
      </c>
      <c r="K385" s="5">
        <f t="shared" si="60"/>
        <v>302</v>
      </c>
      <c r="L385" s="1">
        <f t="shared" si="61"/>
        <v>5.6970934865054046</v>
      </c>
      <c r="M385" s="2">
        <f t="shared" si="62"/>
        <v>18.013677216545513</v>
      </c>
      <c r="N385" s="3" t="b">
        <f t="shared" si="71"/>
        <v>0</v>
      </c>
      <c r="O385" s="3" t="str">
        <f t="shared" si="68"/>
        <v/>
      </c>
      <c r="P385" s="4" t="str">
        <f t="shared" si="69"/>
        <v/>
      </c>
      <c r="Q385" s="4" t="str">
        <f t="shared" si="70"/>
        <v/>
      </c>
      <c r="R385" s="4" t="str">
        <f t="shared" si="63"/>
        <v/>
      </c>
      <c r="S385" s="4" t="str">
        <f t="shared" si="64"/>
        <v/>
      </c>
      <c r="T385" s="100" t="str">
        <f t="shared" si="65"/>
        <v/>
      </c>
      <c r="U385" s="17"/>
      <c r="V385" s="6"/>
    </row>
    <row r="386" spans="5:22" s="103" customFormat="1" x14ac:dyDescent="0.2">
      <c r="E386" s="11" t="b">
        <f>IF(ISNUMBER('raw data'!B488),'raw data'!B488,FALSE)</f>
        <v>0</v>
      </c>
      <c r="F386" s="13" t="b">
        <f>IF(ISNUMBER('raw data'!C488),'raw data'!C488,FALSE)</f>
        <v>0</v>
      </c>
      <c r="G386" s="12" t="b">
        <f>IF(ISNUMBER('raw data'!D488),'raw data'!D488,FALSE)</f>
        <v>0</v>
      </c>
      <c r="H386" s="14" t="e">
        <f t="shared" si="66"/>
        <v>#NUM!</v>
      </c>
      <c r="I386" s="104" t="e">
        <f>IF(ISNUMBER(results!C$38),4*PI()*F386/((G386*0.001)^2*results!C$38),4*PI()*F386/((G386*0.001)^2*results!D$38))</f>
        <v>#DIV/0!</v>
      </c>
      <c r="J386" s="15">
        <f t="shared" si="67"/>
        <v>5.6999999999999877</v>
      </c>
      <c r="K386" s="5">
        <f t="shared" si="60"/>
        <v>302</v>
      </c>
      <c r="L386" s="1">
        <f t="shared" si="61"/>
        <v>5.6970934865054046</v>
      </c>
      <c r="M386" s="2">
        <f t="shared" si="62"/>
        <v>18.013677216545513</v>
      </c>
      <c r="N386" s="3" t="b">
        <f t="shared" si="71"/>
        <v>0</v>
      </c>
      <c r="O386" s="3" t="str">
        <f t="shared" si="68"/>
        <v/>
      </c>
      <c r="P386" s="4" t="str">
        <f t="shared" si="69"/>
        <v/>
      </c>
      <c r="Q386" s="4" t="str">
        <f t="shared" si="70"/>
        <v/>
      </c>
      <c r="R386" s="4" t="str">
        <f t="shared" si="63"/>
        <v/>
      </c>
      <c r="S386" s="4" t="str">
        <f t="shared" si="64"/>
        <v/>
      </c>
      <c r="T386" s="100" t="str">
        <f t="shared" si="65"/>
        <v/>
      </c>
      <c r="U386" s="17"/>
      <c r="V386" s="6"/>
    </row>
    <row r="387" spans="5:22" s="103" customFormat="1" x14ac:dyDescent="0.2">
      <c r="E387" s="11" t="b">
        <f>IF(ISNUMBER('raw data'!B489),'raw data'!B489,FALSE)</f>
        <v>0</v>
      </c>
      <c r="F387" s="13" t="b">
        <f>IF(ISNUMBER('raw data'!C489),'raw data'!C489,FALSE)</f>
        <v>0</v>
      </c>
      <c r="G387" s="12" t="b">
        <f>IF(ISNUMBER('raw data'!D489),'raw data'!D489,FALSE)</f>
        <v>0</v>
      </c>
      <c r="H387" s="14" t="e">
        <f t="shared" si="66"/>
        <v>#NUM!</v>
      </c>
      <c r="I387" s="104" t="e">
        <f>IF(ISNUMBER(results!C$38),4*PI()*F387/((G387*0.001)^2*results!C$38),4*PI()*F387/((G387*0.001)^2*results!D$38))</f>
        <v>#DIV/0!</v>
      </c>
      <c r="J387" s="15">
        <f t="shared" si="67"/>
        <v>5.6999999999999877</v>
      </c>
      <c r="K387" s="5">
        <f t="shared" si="60"/>
        <v>302</v>
      </c>
      <c r="L387" s="1">
        <f t="shared" si="61"/>
        <v>5.6970934865054046</v>
      </c>
      <c r="M387" s="2">
        <f t="shared" si="62"/>
        <v>18.013677216545513</v>
      </c>
      <c r="N387" s="3" t="b">
        <f t="shared" si="71"/>
        <v>0</v>
      </c>
      <c r="O387" s="3" t="str">
        <f t="shared" si="68"/>
        <v/>
      </c>
      <c r="P387" s="4" t="str">
        <f t="shared" si="69"/>
        <v/>
      </c>
      <c r="Q387" s="4" t="str">
        <f t="shared" si="70"/>
        <v/>
      </c>
      <c r="R387" s="4" t="str">
        <f t="shared" si="63"/>
        <v/>
      </c>
      <c r="S387" s="4" t="str">
        <f t="shared" si="64"/>
        <v/>
      </c>
      <c r="T387" s="100" t="str">
        <f t="shared" si="65"/>
        <v/>
      </c>
      <c r="U387" s="17"/>
      <c r="V387" s="6"/>
    </row>
    <row r="388" spans="5:22" s="103" customFormat="1" x14ac:dyDescent="0.2">
      <c r="E388" s="11" t="b">
        <f>IF(ISNUMBER('raw data'!B490),'raw data'!B490,FALSE)</f>
        <v>0</v>
      </c>
      <c r="F388" s="13" t="b">
        <f>IF(ISNUMBER('raw data'!C490),'raw data'!C490,FALSE)</f>
        <v>0</v>
      </c>
      <c r="G388" s="12" t="b">
        <f>IF(ISNUMBER('raw data'!D490),'raw data'!D490,FALSE)</f>
        <v>0</v>
      </c>
      <c r="H388" s="14" t="e">
        <f t="shared" si="66"/>
        <v>#NUM!</v>
      </c>
      <c r="I388" s="104" t="e">
        <f>IF(ISNUMBER(results!C$38),4*PI()*F388/((G388*0.001)^2*results!C$38),4*PI()*F388/((G388*0.001)^2*results!D$38))</f>
        <v>#DIV/0!</v>
      </c>
      <c r="J388" s="15">
        <f t="shared" si="67"/>
        <v>5.6999999999999877</v>
      </c>
      <c r="K388" s="5">
        <f t="shared" ref="K388:K451" si="72">IF(NOT(J388=FALSE),MATCH(J388,H:H),"")</f>
        <v>302</v>
      </c>
      <c r="L388" s="1">
        <f t="shared" ref="L388:L451" si="73">IF(NOT(J388=FALSE),INDEX(H:H,K388),"")</f>
        <v>5.6970934865054046</v>
      </c>
      <c r="M388" s="2">
        <f t="shared" ref="M388:M451" si="74">IF(NOT(J388=FALSE),INDEX(I:I,K388),"")</f>
        <v>18.013677216545513</v>
      </c>
      <c r="N388" s="3" t="b">
        <f t="shared" si="71"/>
        <v>0</v>
      </c>
      <c r="O388" s="3" t="str">
        <f t="shared" si="68"/>
        <v/>
      </c>
      <c r="P388" s="4" t="str">
        <f t="shared" si="69"/>
        <v/>
      </c>
      <c r="Q388" s="4" t="str">
        <f t="shared" si="70"/>
        <v/>
      </c>
      <c r="R388" s="4" t="str">
        <f t="shared" ref="R388:R451" si="75">IF(NOT(Q388=""),Q388-(P388*V$29),"")</f>
        <v/>
      </c>
      <c r="S388" s="4" t="str">
        <f t="shared" ref="S388:S451" si="76">IF(NOT(Q388=""),(Q388-V$30)/P388,"")</f>
        <v/>
      </c>
      <c r="T388" s="100" t="str">
        <f t="shared" ref="T388:T451" si="77">IF(NOT(Q388=""),((V$29-(Q388-V$30)/P388))^2,"")</f>
        <v/>
      </c>
      <c r="U388" s="17"/>
      <c r="V388" s="6"/>
    </row>
    <row r="389" spans="5:22" s="103" customFormat="1" x14ac:dyDescent="0.2">
      <c r="E389" s="11" t="b">
        <f>IF(ISNUMBER('raw data'!B491),'raw data'!B491,FALSE)</f>
        <v>0</v>
      </c>
      <c r="F389" s="13" t="b">
        <f>IF(ISNUMBER('raw data'!C491),'raw data'!C491,FALSE)</f>
        <v>0</v>
      </c>
      <c r="G389" s="12" t="b">
        <f>IF(ISNUMBER('raw data'!D491),'raw data'!D491,FALSE)</f>
        <v>0</v>
      </c>
      <c r="H389" s="14" t="e">
        <f t="shared" ref="H389:H452" si="78">LN(E389)</f>
        <v>#NUM!</v>
      </c>
      <c r="I389" s="104" t="e">
        <f>IF(ISNUMBER(results!C$38),4*PI()*F389/((G389*0.001)^2*results!C$38),4*PI()*F389/((G389*0.001)^2*results!D$38))</f>
        <v>#DIV/0!</v>
      </c>
      <c r="J389" s="15">
        <f t="shared" ref="J389:J452" si="79">IF(J388="","",IF(J388+V$5&lt;=LN(X$9),J388+V$5,J388))</f>
        <v>5.6999999999999877</v>
      </c>
      <c r="K389" s="5">
        <f t="shared" si="72"/>
        <v>302</v>
      </c>
      <c r="L389" s="1">
        <f t="shared" si="73"/>
        <v>5.6970934865054046</v>
      </c>
      <c r="M389" s="2">
        <f t="shared" si="74"/>
        <v>18.013677216545513</v>
      </c>
      <c r="N389" s="3" t="b">
        <f t="shared" si="71"/>
        <v>0</v>
      </c>
      <c r="O389" s="3" t="str">
        <f t="shared" ref="O389:O452" si="80">IF(NOT(N389=FALSE),MATCH(N389,H:H),"")</f>
        <v/>
      </c>
      <c r="P389" s="4" t="str">
        <f t="shared" ref="P389:P452" si="81">IF(NOT(OR(O389=O388,N389=FALSE)),INDEX(H:H,O389),"")</f>
        <v/>
      </c>
      <c r="Q389" s="4" t="str">
        <f t="shared" ref="Q389:Q452" si="82">IF(NOT(OR(O389=O388,N389=FALSE)),INDEX(I:I,O389),"")</f>
        <v/>
      </c>
      <c r="R389" s="4" t="str">
        <f t="shared" si="75"/>
        <v/>
      </c>
      <c r="S389" s="4" t="str">
        <f t="shared" si="76"/>
        <v/>
      </c>
      <c r="T389" s="100" t="str">
        <f t="shared" si="77"/>
        <v/>
      </c>
      <c r="U389" s="17"/>
      <c r="V389" s="6"/>
    </row>
    <row r="390" spans="5:22" s="103" customFormat="1" x14ac:dyDescent="0.2">
      <c r="E390" s="11" t="b">
        <f>IF(ISNUMBER('raw data'!B492),'raw data'!B492,FALSE)</f>
        <v>0</v>
      </c>
      <c r="F390" s="13" t="b">
        <f>IF(ISNUMBER('raw data'!C492),'raw data'!C492,FALSE)</f>
        <v>0</v>
      </c>
      <c r="G390" s="12" t="b">
        <f>IF(ISNUMBER('raw data'!D492),'raw data'!D492,FALSE)</f>
        <v>0</v>
      </c>
      <c r="H390" s="14" t="e">
        <f t="shared" si="78"/>
        <v>#NUM!</v>
      </c>
      <c r="I390" s="104" t="e">
        <f>IF(ISNUMBER(results!C$38),4*PI()*F390/((G390*0.001)^2*results!C$38),4*PI()*F390/((G390*0.001)^2*results!D$38))</f>
        <v>#DIV/0!</v>
      </c>
      <c r="J390" s="15">
        <f t="shared" si="79"/>
        <v>5.6999999999999877</v>
      </c>
      <c r="K390" s="5">
        <f t="shared" si="72"/>
        <v>302</v>
      </c>
      <c r="L390" s="1">
        <f t="shared" si="73"/>
        <v>5.6970934865054046</v>
      </c>
      <c r="M390" s="2">
        <f t="shared" si="74"/>
        <v>18.013677216545513</v>
      </c>
      <c r="N390" s="3" t="b">
        <f t="shared" ref="N390:N453" si="83">IF(AND((N389+V$5)&lt;V$4,NOT(N389=FALSE)),N389+V$5)</f>
        <v>0</v>
      </c>
      <c r="O390" s="3" t="str">
        <f t="shared" si="80"/>
        <v/>
      </c>
      <c r="P390" s="4" t="str">
        <f t="shared" si="81"/>
        <v/>
      </c>
      <c r="Q390" s="4" t="str">
        <f t="shared" si="82"/>
        <v/>
      </c>
      <c r="R390" s="4" t="str">
        <f t="shared" si="75"/>
        <v/>
      </c>
      <c r="S390" s="4" t="str">
        <f t="shared" si="76"/>
        <v/>
      </c>
      <c r="T390" s="100" t="str">
        <f t="shared" si="77"/>
        <v/>
      </c>
      <c r="U390" s="17"/>
      <c r="V390" s="6"/>
    </row>
    <row r="391" spans="5:22" s="103" customFormat="1" x14ac:dyDescent="0.2">
      <c r="E391" s="11" t="b">
        <f>IF(ISNUMBER('raw data'!B493),'raw data'!B493,FALSE)</f>
        <v>0</v>
      </c>
      <c r="F391" s="13" t="b">
        <f>IF(ISNUMBER('raw data'!C493),'raw data'!C493,FALSE)</f>
        <v>0</v>
      </c>
      <c r="G391" s="12" t="b">
        <f>IF(ISNUMBER('raw data'!D493),'raw data'!D493,FALSE)</f>
        <v>0</v>
      </c>
      <c r="H391" s="14" t="e">
        <f t="shared" si="78"/>
        <v>#NUM!</v>
      </c>
      <c r="I391" s="104" t="e">
        <f>IF(ISNUMBER(results!C$38),4*PI()*F391/((G391*0.001)^2*results!C$38),4*PI()*F391/((G391*0.001)^2*results!D$38))</f>
        <v>#DIV/0!</v>
      </c>
      <c r="J391" s="15">
        <f t="shared" si="79"/>
        <v>5.6999999999999877</v>
      </c>
      <c r="K391" s="5">
        <f t="shared" si="72"/>
        <v>302</v>
      </c>
      <c r="L391" s="1">
        <f t="shared" si="73"/>
        <v>5.6970934865054046</v>
      </c>
      <c r="M391" s="2">
        <f t="shared" si="74"/>
        <v>18.013677216545513</v>
      </c>
      <c r="N391" s="3" t="b">
        <f t="shared" si="83"/>
        <v>0</v>
      </c>
      <c r="O391" s="3" t="str">
        <f t="shared" si="80"/>
        <v/>
      </c>
      <c r="P391" s="4" t="str">
        <f t="shared" si="81"/>
        <v/>
      </c>
      <c r="Q391" s="4" t="str">
        <f t="shared" si="82"/>
        <v/>
      </c>
      <c r="R391" s="4" t="str">
        <f t="shared" si="75"/>
        <v/>
      </c>
      <c r="S391" s="4" t="str">
        <f t="shared" si="76"/>
        <v/>
      </c>
      <c r="T391" s="100" t="str">
        <f t="shared" si="77"/>
        <v/>
      </c>
      <c r="U391" s="17"/>
      <c r="V391" s="6"/>
    </row>
    <row r="392" spans="5:22" s="103" customFormat="1" x14ac:dyDescent="0.2">
      <c r="E392" s="11" t="b">
        <f>IF(ISNUMBER('raw data'!B494),'raw data'!B494,FALSE)</f>
        <v>0</v>
      </c>
      <c r="F392" s="13" t="b">
        <f>IF(ISNUMBER('raw data'!C494),'raw data'!C494,FALSE)</f>
        <v>0</v>
      </c>
      <c r="G392" s="12" t="b">
        <f>IF(ISNUMBER('raw data'!D494),'raw data'!D494,FALSE)</f>
        <v>0</v>
      </c>
      <c r="H392" s="14" t="e">
        <f t="shared" si="78"/>
        <v>#NUM!</v>
      </c>
      <c r="I392" s="104" t="e">
        <f>IF(ISNUMBER(results!C$38),4*PI()*F392/((G392*0.001)^2*results!C$38),4*PI()*F392/((G392*0.001)^2*results!D$38))</f>
        <v>#DIV/0!</v>
      </c>
      <c r="J392" s="15">
        <f t="shared" si="79"/>
        <v>5.6999999999999877</v>
      </c>
      <c r="K392" s="5">
        <f t="shared" si="72"/>
        <v>302</v>
      </c>
      <c r="L392" s="1">
        <f t="shared" si="73"/>
        <v>5.6970934865054046</v>
      </c>
      <c r="M392" s="2">
        <f t="shared" si="74"/>
        <v>18.013677216545513</v>
      </c>
      <c r="N392" s="3" t="b">
        <f t="shared" si="83"/>
        <v>0</v>
      </c>
      <c r="O392" s="3" t="str">
        <f t="shared" si="80"/>
        <v/>
      </c>
      <c r="P392" s="4" t="str">
        <f t="shared" si="81"/>
        <v/>
      </c>
      <c r="Q392" s="4" t="str">
        <f t="shared" si="82"/>
        <v/>
      </c>
      <c r="R392" s="4" t="str">
        <f t="shared" si="75"/>
        <v/>
      </c>
      <c r="S392" s="4" t="str">
        <f t="shared" si="76"/>
        <v/>
      </c>
      <c r="T392" s="100" t="str">
        <f t="shared" si="77"/>
        <v/>
      </c>
      <c r="U392" s="17"/>
      <c r="V392" s="6"/>
    </row>
    <row r="393" spans="5:22" s="103" customFormat="1" x14ac:dyDescent="0.2">
      <c r="E393" s="11" t="b">
        <f>IF(ISNUMBER('raw data'!B495),'raw data'!B495,FALSE)</f>
        <v>0</v>
      </c>
      <c r="F393" s="13" t="b">
        <f>IF(ISNUMBER('raw data'!C495),'raw data'!C495,FALSE)</f>
        <v>0</v>
      </c>
      <c r="G393" s="12" t="b">
        <f>IF(ISNUMBER('raw data'!D495),'raw data'!D495,FALSE)</f>
        <v>0</v>
      </c>
      <c r="H393" s="14" t="e">
        <f t="shared" si="78"/>
        <v>#NUM!</v>
      </c>
      <c r="I393" s="104" t="e">
        <f>IF(ISNUMBER(results!C$38),4*PI()*F393/((G393*0.001)^2*results!C$38),4*PI()*F393/((G393*0.001)^2*results!D$38))</f>
        <v>#DIV/0!</v>
      </c>
      <c r="J393" s="15">
        <f t="shared" si="79"/>
        <v>5.6999999999999877</v>
      </c>
      <c r="K393" s="5">
        <f t="shared" si="72"/>
        <v>302</v>
      </c>
      <c r="L393" s="1">
        <f t="shared" si="73"/>
        <v>5.6970934865054046</v>
      </c>
      <c r="M393" s="2">
        <f t="shared" si="74"/>
        <v>18.013677216545513</v>
      </c>
      <c r="N393" s="3" t="b">
        <f t="shared" si="83"/>
        <v>0</v>
      </c>
      <c r="O393" s="3" t="str">
        <f t="shared" si="80"/>
        <v/>
      </c>
      <c r="P393" s="4" t="str">
        <f t="shared" si="81"/>
        <v/>
      </c>
      <c r="Q393" s="4" t="str">
        <f t="shared" si="82"/>
        <v/>
      </c>
      <c r="R393" s="4" t="str">
        <f t="shared" si="75"/>
        <v/>
      </c>
      <c r="S393" s="4" t="str">
        <f t="shared" si="76"/>
        <v/>
      </c>
      <c r="T393" s="100" t="str">
        <f t="shared" si="77"/>
        <v/>
      </c>
      <c r="U393" s="17"/>
      <c r="V393" s="6"/>
    </row>
    <row r="394" spans="5:22" s="103" customFormat="1" x14ac:dyDescent="0.2">
      <c r="E394" s="11" t="b">
        <f>IF(ISNUMBER('raw data'!B496),'raw data'!B496,FALSE)</f>
        <v>0</v>
      </c>
      <c r="F394" s="13" t="b">
        <f>IF(ISNUMBER('raw data'!C496),'raw data'!C496,FALSE)</f>
        <v>0</v>
      </c>
      <c r="G394" s="12" t="b">
        <f>IF(ISNUMBER('raw data'!D496),'raw data'!D496,FALSE)</f>
        <v>0</v>
      </c>
      <c r="H394" s="14" t="e">
        <f t="shared" si="78"/>
        <v>#NUM!</v>
      </c>
      <c r="I394" s="104" t="e">
        <f>IF(ISNUMBER(results!C$38),4*PI()*F394/((G394*0.001)^2*results!C$38),4*PI()*F394/((G394*0.001)^2*results!D$38))</f>
        <v>#DIV/0!</v>
      </c>
      <c r="J394" s="15">
        <f t="shared" si="79"/>
        <v>5.6999999999999877</v>
      </c>
      <c r="K394" s="5">
        <f t="shared" si="72"/>
        <v>302</v>
      </c>
      <c r="L394" s="1">
        <f t="shared" si="73"/>
        <v>5.6970934865054046</v>
      </c>
      <c r="M394" s="2">
        <f t="shared" si="74"/>
        <v>18.013677216545513</v>
      </c>
      <c r="N394" s="3" t="b">
        <f t="shared" si="83"/>
        <v>0</v>
      </c>
      <c r="O394" s="3" t="str">
        <f t="shared" si="80"/>
        <v/>
      </c>
      <c r="P394" s="4" t="str">
        <f t="shared" si="81"/>
        <v/>
      </c>
      <c r="Q394" s="4" t="str">
        <f t="shared" si="82"/>
        <v/>
      </c>
      <c r="R394" s="4" t="str">
        <f t="shared" si="75"/>
        <v/>
      </c>
      <c r="S394" s="4" t="str">
        <f t="shared" si="76"/>
        <v/>
      </c>
      <c r="T394" s="100" t="str">
        <f t="shared" si="77"/>
        <v/>
      </c>
      <c r="U394" s="17"/>
      <c r="V394" s="6"/>
    </row>
    <row r="395" spans="5:22" s="103" customFormat="1" x14ac:dyDescent="0.2">
      <c r="E395" s="11" t="b">
        <f>IF(ISNUMBER('raw data'!B497),'raw data'!B497,FALSE)</f>
        <v>0</v>
      </c>
      <c r="F395" s="13" t="b">
        <f>IF(ISNUMBER('raw data'!C497),'raw data'!C497,FALSE)</f>
        <v>0</v>
      </c>
      <c r="G395" s="12" t="b">
        <f>IF(ISNUMBER('raw data'!D497),'raw data'!D497,FALSE)</f>
        <v>0</v>
      </c>
      <c r="H395" s="14" t="e">
        <f t="shared" si="78"/>
        <v>#NUM!</v>
      </c>
      <c r="I395" s="104" t="e">
        <f>IF(ISNUMBER(results!C$38),4*PI()*F395/((G395*0.001)^2*results!C$38),4*PI()*F395/((G395*0.001)^2*results!D$38))</f>
        <v>#DIV/0!</v>
      </c>
      <c r="J395" s="15">
        <f t="shared" si="79"/>
        <v>5.6999999999999877</v>
      </c>
      <c r="K395" s="5">
        <f t="shared" si="72"/>
        <v>302</v>
      </c>
      <c r="L395" s="1">
        <f t="shared" si="73"/>
        <v>5.6970934865054046</v>
      </c>
      <c r="M395" s="2">
        <f t="shared" si="74"/>
        <v>18.013677216545513</v>
      </c>
      <c r="N395" s="3" t="b">
        <f t="shared" si="83"/>
        <v>0</v>
      </c>
      <c r="O395" s="3" t="str">
        <f t="shared" si="80"/>
        <v/>
      </c>
      <c r="P395" s="4" t="str">
        <f t="shared" si="81"/>
        <v/>
      </c>
      <c r="Q395" s="4" t="str">
        <f t="shared" si="82"/>
        <v/>
      </c>
      <c r="R395" s="4" t="str">
        <f t="shared" si="75"/>
        <v/>
      </c>
      <c r="S395" s="4" t="str">
        <f t="shared" si="76"/>
        <v/>
      </c>
      <c r="T395" s="100" t="str">
        <f t="shared" si="77"/>
        <v/>
      </c>
      <c r="U395" s="17"/>
      <c r="V395" s="6"/>
    </row>
    <row r="396" spans="5:22" s="103" customFormat="1" x14ac:dyDescent="0.2">
      <c r="E396" s="11" t="b">
        <f>IF(ISNUMBER('raw data'!B498),'raw data'!B498,FALSE)</f>
        <v>0</v>
      </c>
      <c r="F396" s="13" t="b">
        <f>IF(ISNUMBER('raw data'!C498),'raw data'!C498,FALSE)</f>
        <v>0</v>
      </c>
      <c r="G396" s="12" t="b">
        <f>IF(ISNUMBER('raw data'!D498),'raw data'!D498,FALSE)</f>
        <v>0</v>
      </c>
      <c r="H396" s="14" t="e">
        <f t="shared" si="78"/>
        <v>#NUM!</v>
      </c>
      <c r="I396" s="104" t="e">
        <f>IF(ISNUMBER(results!C$38),4*PI()*F396/((G396*0.001)^2*results!C$38),4*PI()*F396/((G396*0.001)^2*results!D$38))</f>
        <v>#DIV/0!</v>
      </c>
      <c r="J396" s="15">
        <f t="shared" si="79"/>
        <v>5.6999999999999877</v>
      </c>
      <c r="K396" s="5">
        <f t="shared" si="72"/>
        <v>302</v>
      </c>
      <c r="L396" s="1">
        <f t="shared" si="73"/>
        <v>5.6970934865054046</v>
      </c>
      <c r="M396" s="2">
        <f t="shared" si="74"/>
        <v>18.013677216545513</v>
      </c>
      <c r="N396" s="3" t="b">
        <f t="shared" si="83"/>
        <v>0</v>
      </c>
      <c r="O396" s="3" t="str">
        <f t="shared" si="80"/>
        <v/>
      </c>
      <c r="P396" s="4" t="str">
        <f t="shared" si="81"/>
        <v/>
      </c>
      <c r="Q396" s="4" t="str">
        <f t="shared" si="82"/>
        <v/>
      </c>
      <c r="R396" s="4" t="str">
        <f t="shared" si="75"/>
        <v/>
      </c>
      <c r="S396" s="4" t="str">
        <f t="shared" si="76"/>
        <v/>
      </c>
      <c r="T396" s="100" t="str">
        <f t="shared" si="77"/>
        <v/>
      </c>
      <c r="U396" s="17"/>
      <c r="V396" s="6"/>
    </row>
    <row r="397" spans="5:22" s="103" customFormat="1" x14ac:dyDescent="0.2">
      <c r="E397" s="11" t="b">
        <f>IF(ISNUMBER('raw data'!B499),'raw data'!B499,FALSE)</f>
        <v>0</v>
      </c>
      <c r="F397" s="13" t="b">
        <f>IF(ISNUMBER('raw data'!C499),'raw data'!C499,FALSE)</f>
        <v>0</v>
      </c>
      <c r="G397" s="12" t="b">
        <f>IF(ISNUMBER('raw data'!D499),'raw data'!D499,FALSE)</f>
        <v>0</v>
      </c>
      <c r="H397" s="14" t="e">
        <f t="shared" si="78"/>
        <v>#NUM!</v>
      </c>
      <c r="I397" s="104" t="e">
        <f>IF(ISNUMBER(results!C$38),4*PI()*F397/((G397*0.001)^2*results!C$38),4*PI()*F397/((G397*0.001)^2*results!D$38))</f>
        <v>#DIV/0!</v>
      </c>
      <c r="J397" s="15">
        <f t="shared" si="79"/>
        <v>5.6999999999999877</v>
      </c>
      <c r="K397" s="5">
        <f t="shared" si="72"/>
        <v>302</v>
      </c>
      <c r="L397" s="1">
        <f t="shared" si="73"/>
        <v>5.6970934865054046</v>
      </c>
      <c r="M397" s="2">
        <f t="shared" si="74"/>
        <v>18.013677216545513</v>
      </c>
      <c r="N397" s="3" t="b">
        <f t="shared" si="83"/>
        <v>0</v>
      </c>
      <c r="O397" s="3" t="str">
        <f t="shared" si="80"/>
        <v/>
      </c>
      <c r="P397" s="4" t="str">
        <f t="shared" si="81"/>
        <v/>
      </c>
      <c r="Q397" s="4" t="str">
        <f t="shared" si="82"/>
        <v/>
      </c>
      <c r="R397" s="4" t="str">
        <f t="shared" si="75"/>
        <v/>
      </c>
      <c r="S397" s="4" t="str">
        <f t="shared" si="76"/>
        <v/>
      </c>
      <c r="T397" s="100" t="str">
        <f t="shared" si="77"/>
        <v/>
      </c>
      <c r="U397" s="17"/>
      <c r="V397" s="6"/>
    </row>
    <row r="398" spans="5:22" s="103" customFormat="1" x14ac:dyDescent="0.2">
      <c r="E398" s="11" t="b">
        <f>IF(ISNUMBER('raw data'!B500),'raw data'!B500,FALSE)</f>
        <v>0</v>
      </c>
      <c r="F398" s="13" t="b">
        <f>IF(ISNUMBER('raw data'!C500),'raw data'!C500,FALSE)</f>
        <v>0</v>
      </c>
      <c r="G398" s="12" t="b">
        <f>IF(ISNUMBER('raw data'!D500),'raw data'!D500,FALSE)</f>
        <v>0</v>
      </c>
      <c r="H398" s="14" t="e">
        <f t="shared" si="78"/>
        <v>#NUM!</v>
      </c>
      <c r="I398" s="104" t="e">
        <f>IF(ISNUMBER(results!C$38),4*PI()*F398/((G398*0.001)^2*results!C$38),4*PI()*F398/((G398*0.001)^2*results!D$38))</f>
        <v>#DIV/0!</v>
      </c>
      <c r="J398" s="15">
        <f t="shared" si="79"/>
        <v>5.6999999999999877</v>
      </c>
      <c r="K398" s="5">
        <f t="shared" si="72"/>
        <v>302</v>
      </c>
      <c r="L398" s="1">
        <f t="shared" si="73"/>
        <v>5.6970934865054046</v>
      </c>
      <c r="M398" s="2">
        <f t="shared" si="74"/>
        <v>18.013677216545513</v>
      </c>
      <c r="N398" s="3" t="b">
        <f t="shared" si="83"/>
        <v>0</v>
      </c>
      <c r="O398" s="3" t="str">
        <f t="shared" si="80"/>
        <v/>
      </c>
      <c r="P398" s="4" t="str">
        <f t="shared" si="81"/>
        <v/>
      </c>
      <c r="Q398" s="4" t="str">
        <f t="shared" si="82"/>
        <v/>
      </c>
      <c r="R398" s="4" t="str">
        <f t="shared" si="75"/>
        <v/>
      </c>
      <c r="S398" s="4" t="str">
        <f t="shared" si="76"/>
        <v/>
      </c>
      <c r="T398" s="100" t="str">
        <f t="shared" si="77"/>
        <v/>
      </c>
      <c r="U398" s="17"/>
      <c r="V398" s="6"/>
    </row>
    <row r="399" spans="5:22" s="103" customFormat="1" x14ac:dyDescent="0.2">
      <c r="E399" s="11" t="b">
        <f>IF(ISNUMBER('raw data'!B501),'raw data'!B501,FALSE)</f>
        <v>0</v>
      </c>
      <c r="F399" s="13" t="b">
        <f>IF(ISNUMBER('raw data'!C501),'raw data'!C501,FALSE)</f>
        <v>0</v>
      </c>
      <c r="G399" s="12" t="b">
        <f>IF(ISNUMBER('raw data'!D501),'raw data'!D501,FALSE)</f>
        <v>0</v>
      </c>
      <c r="H399" s="14" t="e">
        <f t="shared" si="78"/>
        <v>#NUM!</v>
      </c>
      <c r="I399" s="104" t="e">
        <f>IF(ISNUMBER(results!C$38),4*PI()*F399/((G399*0.001)^2*results!C$38),4*PI()*F399/((G399*0.001)^2*results!D$38))</f>
        <v>#DIV/0!</v>
      </c>
      <c r="J399" s="15">
        <f t="shared" si="79"/>
        <v>5.6999999999999877</v>
      </c>
      <c r="K399" s="5">
        <f t="shared" si="72"/>
        <v>302</v>
      </c>
      <c r="L399" s="1">
        <f t="shared" si="73"/>
        <v>5.6970934865054046</v>
      </c>
      <c r="M399" s="2">
        <f t="shared" si="74"/>
        <v>18.013677216545513</v>
      </c>
      <c r="N399" s="3" t="b">
        <f t="shared" si="83"/>
        <v>0</v>
      </c>
      <c r="O399" s="3" t="str">
        <f t="shared" si="80"/>
        <v/>
      </c>
      <c r="P399" s="4" t="str">
        <f t="shared" si="81"/>
        <v/>
      </c>
      <c r="Q399" s="4" t="str">
        <f t="shared" si="82"/>
        <v/>
      </c>
      <c r="R399" s="4" t="str">
        <f t="shared" si="75"/>
        <v/>
      </c>
      <c r="S399" s="4" t="str">
        <f t="shared" si="76"/>
        <v/>
      </c>
      <c r="T399" s="100" t="str">
        <f t="shared" si="77"/>
        <v/>
      </c>
      <c r="U399" s="17"/>
      <c r="V399" s="6"/>
    </row>
    <row r="400" spans="5:22" s="103" customFormat="1" x14ac:dyDescent="0.2">
      <c r="E400" s="11" t="b">
        <f>IF(ISNUMBER('raw data'!B502),'raw data'!B502,FALSE)</f>
        <v>0</v>
      </c>
      <c r="F400" s="13" t="b">
        <f>IF(ISNUMBER('raw data'!C502),'raw data'!C502,FALSE)</f>
        <v>0</v>
      </c>
      <c r="G400" s="12" t="b">
        <f>IF(ISNUMBER('raw data'!D502),'raw data'!D502,FALSE)</f>
        <v>0</v>
      </c>
      <c r="H400" s="14" t="e">
        <f t="shared" si="78"/>
        <v>#NUM!</v>
      </c>
      <c r="I400" s="104" t="e">
        <f>IF(ISNUMBER(results!C$38),4*PI()*F400/((G400*0.001)^2*results!C$38),4*PI()*F400/((G400*0.001)^2*results!D$38))</f>
        <v>#DIV/0!</v>
      </c>
      <c r="J400" s="15">
        <f t="shared" si="79"/>
        <v>5.6999999999999877</v>
      </c>
      <c r="K400" s="5">
        <f t="shared" si="72"/>
        <v>302</v>
      </c>
      <c r="L400" s="1">
        <f t="shared" si="73"/>
        <v>5.6970934865054046</v>
      </c>
      <c r="M400" s="2">
        <f t="shared" si="74"/>
        <v>18.013677216545513</v>
      </c>
      <c r="N400" s="3" t="b">
        <f t="shared" si="83"/>
        <v>0</v>
      </c>
      <c r="O400" s="3" t="str">
        <f t="shared" si="80"/>
        <v/>
      </c>
      <c r="P400" s="4" t="str">
        <f t="shared" si="81"/>
        <v/>
      </c>
      <c r="Q400" s="4" t="str">
        <f t="shared" si="82"/>
        <v/>
      </c>
      <c r="R400" s="4" t="str">
        <f t="shared" si="75"/>
        <v/>
      </c>
      <c r="S400" s="4" t="str">
        <f t="shared" si="76"/>
        <v/>
      </c>
      <c r="T400" s="100" t="str">
        <f t="shared" si="77"/>
        <v/>
      </c>
      <c r="U400" s="17"/>
      <c r="V400" s="6"/>
    </row>
    <row r="401" spans="5:22" s="103" customFormat="1" x14ac:dyDescent="0.2">
      <c r="E401" s="11" t="b">
        <f>IF(ISNUMBER('raw data'!B503),'raw data'!B503,FALSE)</f>
        <v>0</v>
      </c>
      <c r="F401" s="13" t="b">
        <f>IF(ISNUMBER('raw data'!C503),'raw data'!C503,FALSE)</f>
        <v>0</v>
      </c>
      <c r="G401" s="12" t="b">
        <f>IF(ISNUMBER('raw data'!D503),'raw data'!D503,FALSE)</f>
        <v>0</v>
      </c>
      <c r="H401" s="14" t="e">
        <f t="shared" si="78"/>
        <v>#NUM!</v>
      </c>
      <c r="I401" s="104" t="e">
        <f>IF(ISNUMBER(results!C$38),4*PI()*F401/((G401*0.001)^2*results!C$38),4*PI()*F401/((G401*0.001)^2*results!D$38))</f>
        <v>#DIV/0!</v>
      </c>
      <c r="J401" s="15">
        <f t="shared" si="79"/>
        <v>5.6999999999999877</v>
      </c>
      <c r="K401" s="5">
        <f t="shared" si="72"/>
        <v>302</v>
      </c>
      <c r="L401" s="1">
        <f t="shared" si="73"/>
        <v>5.6970934865054046</v>
      </c>
      <c r="M401" s="2">
        <f t="shared" si="74"/>
        <v>18.013677216545513</v>
      </c>
      <c r="N401" s="3" t="b">
        <f t="shared" si="83"/>
        <v>0</v>
      </c>
      <c r="O401" s="3" t="str">
        <f t="shared" si="80"/>
        <v/>
      </c>
      <c r="P401" s="4" t="str">
        <f t="shared" si="81"/>
        <v/>
      </c>
      <c r="Q401" s="4" t="str">
        <f t="shared" si="82"/>
        <v/>
      </c>
      <c r="R401" s="4" t="str">
        <f t="shared" si="75"/>
        <v/>
      </c>
      <c r="S401" s="4" t="str">
        <f t="shared" si="76"/>
        <v/>
      </c>
      <c r="T401" s="100" t="str">
        <f t="shared" si="77"/>
        <v/>
      </c>
      <c r="U401" s="17"/>
      <c r="V401" s="6"/>
    </row>
    <row r="402" spans="5:22" s="103" customFormat="1" x14ac:dyDescent="0.2">
      <c r="E402" s="11" t="b">
        <f>IF(ISNUMBER('raw data'!B504),'raw data'!B504,FALSE)</f>
        <v>0</v>
      </c>
      <c r="F402" s="13" t="b">
        <f>IF(ISNUMBER('raw data'!C504),'raw data'!C504,FALSE)</f>
        <v>0</v>
      </c>
      <c r="G402" s="12" t="b">
        <f>IF(ISNUMBER('raw data'!D504),'raw data'!D504,FALSE)</f>
        <v>0</v>
      </c>
      <c r="H402" s="14" t="e">
        <f t="shared" si="78"/>
        <v>#NUM!</v>
      </c>
      <c r="I402" s="104" t="e">
        <f>IF(ISNUMBER(results!C$38),4*PI()*F402/((G402*0.001)^2*results!C$38),4*PI()*F402/((G402*0.001)^2*results!D$38))</f>
        <v>#DIV/0!</v>
      </c>
      <c r="J402" s="15">
        <f t="shared" si="79"/>
        <v>5.6999999999999877</v>
      </c>
      <c r="K402" s="5">
        <f t="shared" si="72"/>
        <v>302</v>
      </c>
      <c r="L402" s="1">
        <f t="shared" si="73"/>
        <v>5.6970934865054046</v>
      </c>
      <c r="M402" s="2">
        <f t="shared" si="74"/>
        <v>18.013677216545513</v>
      </c>
      <c r="N402" s="3" t="b">
        <f t="shared" si="83"/>
        <v>0</v>
      </c>
      <c r="O402" s="3" t="str">
        <f t="shared" si="80"/>
        <v/>
      </c>
      <c r="P402" s="4" t="str">
        <f t="shared" si="81"/>
        <v/>
      </c>
      <c r="Q402" s="4" t="str">
        <f t="shared" si="82"/>
        <v/>
      </c>
      <c r="R402" s="4" t="str">
        <f t="shared" si="75"/>
        <v/>
      </c>
      <c r="S402" s="4" t="str">
        <f t="shared" si="76"/>
        <v/>
      </c>
      <c r="T402" s="100" t="str">
        <f t="shared" si="77"/>
        <v/>
      </c>
      <c r="U402" s="17"/>
      <c r="V402" s="6"/>
    </row>
    <row r="403" spans="5:22" s="103" customFormat="1" x14ac:dyDescent="0.2">
      <c r="E403" s="11" t="b">
        <f>IF(ISNUMBER('raw data'!B505),'raw data'!B505,FALSE)</f>
        <v>0</v>
      </c>
      <c r="F403" s="13" t="b">
        <f>IF(ISNUMBER('raw data'!C505),'raw data'!C505,FALSE)</f>
        <v>0</v>
      </c>
      <c r="G403" s="12" t="b">
        <f>IF(ISNUMBER('raw data'!D505),'raw data'!D505,FALSE)</f>
        <v>0</v>
      </c>
      <c r="H403" s="14" t="e">
        <f t="shared" si="78"/>
        <v>#NUM!</v>
      </c>
      <c r="I403" s="104" t="e">
        <f>IF(ISNUMBER(results!C$38),4*PI()*F403/((G403*0.001)^2*results!C$38),4*PI()*F403/((G403*0.001)^2*results!D$38))</f>
        <v>#DIV/0!</v>
      </c>
      <c r="J403" s="15">
        <f t="shared" si="79"/>
        <v>5.6999999999999877</v>
      </c>
      <c r="K403" s="5">
        <f t="shared" si="72"/>
        <v>302</v>
      </c>
      <c r="L403" s="1">
        <f t="shared" si="73"/>
        <v>5.6970934865054046</v>
      </c>
      <c r="M403" s="2">
        <f t="shared" si="74"/>
        <v>18.013677216545513</v>
      </c>
      <c r="N403" s="3" t="b">
        <f t="shared" si="83"/>
        <v>0</v>
      </c>
      <c r="O403" s="3" t="str">
        <f t="shared" si="80"/>
        <v/>
      </c>
      <c r="P403" s="4" t="str">
        <f t="shared" si="81"/>
        <v/>
      </c>
      <c r="Q403" s="4" t="str">
        <f t="shared" si="82"/>
        <v/>
      </c>
      <c r="R403" s="4" t="str">
        <f t="shared" si="75"/>
        <v/>
      </c>
      <c r="S403" s="4" t="str">
        <f t="shared" si="76"/>
        <v/>
      </c>
      <c r="T403" s="100" t="str">
        <f t="shared" si="77"/>
        <v/>
      </c>
      <c r="U403" s="17"/>
      <c r="V403" s="6"/>
    </row>
    <row r="404" spans="5:22" s="103" customFormat="1" x14ac:dyDescent="0.2">
      <c r="E404" s="11" t="b">
        <f>IF(ISNUMBER('raw data'!B506),'raw data'!B506,FALSE)</f>
        <v>0</v>
      </c>
      <c r="F404" s="13" t="b">
        <f>IF(ISNUMBER('raw data'!C506),'raw data'!C506,FALSE)</f>
        <v>0</v>
      </c>
      <c r="G404" s="12" t="b">
        <f>IF(ISNUMBER('raw data'!D506),'raw data'!D506,FALSE)</f>
        <v>0</v>
      </c>
      <c r="H404" s="14" t="e">
        <f t="shared" si="78"/>
        <v>#NUM!</v>
      </c>
      <c r="I404" s="104" t="e">
        <f>IF(ISNUMBER(results!C$38),4*PI()*F404/((G404*0.001)^2*results!C$38),4*PI()*F404/((G404*0.001)^2*results!D$38))</f>
        <v>#DIV/0!</v>
      </c>
      <c r="J404" s="15">
        <f t="shared" si="79"/>
        <v>5.6999999999999877</v>
      </c>
      <c r="K404" s="5">
        <f t="shared" si="72"/>
        <v>302</v>
      </c>
      <c r="L404" s="1">
        <f t="shared" si="73"/>
        <v>5.6970934865054046</v>
      </c>
      <c r="M404" s="2">
        <f t="shared" si="74"/>
        <v>18.013677216545513</v>
      </c>
      <c r="N404" s="3" t="b">
        <f t="shared" si="83"/>
        <v>0</v>
      </c>
      <c r="O404" s="3" t="str">
        <f t="shared" si="80"/>
        <v/>
      </c>
      <c r="P404" s="4" t="str">
        <f t="shared" si="81"/>
        <v/>
      </c>
      <c r="Q404" s="4" t="str">
        <f t="shared" si="82"/>
        <v/>
      </c>
      <c r="R404" s="4" t="str">
        <f t="shared" si="75"/>
        <v/>
      </c>
      <c r="S404" s="4" t="str">
        <f t="shared" si="76"/>
        <v/>
      </c>
      <c r="T404" s="100" t="str">
        <f t="shared" si="77"/>
        <v/>
      </c>
      <c r="U404" s="17"/>
      <c r="V404" s="6"/>
    </row>
    <row r="405" spans="5:22" s="103" customFormat="1" x14ac:dyDescent="0.2">
      <c r="E405" s="11" t="b">
        <f>IF(ISNUMBER('raw data'!B507),'raw data'!B507,FALSE)</f>
        <v>0</v>
      </c>
      <c r="F405" s="13" t="b">
        <f>IF(ISNUMBER('raw data'!C507),'raw data'!C507,FALSE)</f>
        <v>0</v>
      </c>
      <c r="G405" s="12" t="b">
        <f>IF(ISNUMBER('raw data'!D507),'raw data'!D507,FALSE)</f>
        <v>0</v>
      </c>
      <c r="H405" s="14" t="e">
        <f t="shared" si="78"/>
        <v>#NUM!</v>
      </c>
      <c r="I405" s="104" t="e">
        <f>IF(ISNUMBER(results!C$38),4*PI()*F405/((G405*0.001)^2*results!C$38),4*PI()*F405/((G405*0.001)^2*results!D$38))</f>
        <v>#DIV/0!</v>
      </c>
      <c r="J405" s="15">
        <f t="shared" si="79"/>
        <v>5.6999999999999877</v>
      </c>
      <c r="K405" s="5">
        <f t="shared" si="72"/>
        <v>302</v>
      </c>
      <c r="L405" s="1">
        <f t="shared" si="73"/>
        <v>5.6970934865054046</v>
      </c>
      <c r="M405" s="2">
        <f t="shared" si="74"/>
        <v>18.013677216545513</v>
      </c>
      <c r="N405" s="3" t="b">
        <f t="shared" si="83"/>
        <v>0</v>
      </c>
      <c r="O405" s="3" t="str">
        <f t="shared" si="80"/>
        <v/>
      </c>
      <c r="P405" s="4" t="str">
        <f t="shared" si="81"/>
        <v/>
      </c>
      <c r="Q405" s="4" t="str">
        <f t="shared" si="82"/>
        <v/>
      </c>
      <c r="R405" s="4" t="str">
        <f t="shared" si="75"/>
        <v/>
      </c>
      <c r="S405" s="4" t="str">
        <f t="shared" si="76"/>
        <v/>
      </c>
      <c r="T405" s="100" t="str">
        <f t="shared" si="77"/>
        <v/>
      </c>
      <c r="U405" s="17"/>
      <c r="V405" s="6"/>
    </row>
    <row r="406" spans="5:22" s="103" customFormat="1" x14ac:dyDescent="0.2">
      <c r="E406" s="11" t="b">
        <f>IF(ISNUMBER('raw data'!B508),'raw data'!B508,FALSE)</f>
        <v>0</v>
      </c>
      <c r="F406" s="13" t="b">
        <f>IF(ISNUMBER('raw data'!C508),'raw data'!C508,FALSE)</f>
        <v>0</v>
      </c>
      <c r="G406" s="12" t="b">
        <f>IF(ISNUMBER('raw data'!D508),'raw data'!D508,FALSE)</f>
        <v>0</v>
      </c>
      <c r="H406" s="14" t="e">
        <f t="shared" si="78"/>
        <v>#NUM!</v>
      </c>
      <c r="I406" s="104" t="e">
        <f>IF(ISNUMBER(results!C$38),4*PI()*F406/((G406*0.001)^2*results!C$38),4*PI()*F406/((G406*0.001)^2*results!D$38))</f>
        <v>#DIV/0!</v>
      </c>
      <c r="J406" s="15">
        <f t="shared" si="79"/>
        <v>5.6999999999999877</v>
      </c>
      <c r="K406" s="5">
        <f t="shared" si="72"/>
        <v>302</v>
      </c>
      <c r="L406" s="1">
        <f t="shared" si="73"/>
        <v>5.6970934865054046</v>
      </c>
      <c r="M406" s="2">
        <f t="shared" si="74"/>
        <v>18.013677216545513</v>
      </c>
      <c r="N406" s="3" t="b">
        <f t="shared" si="83"/>
        <v>0</v>
      </c>
      <c r="O406" s="3" t="str">
        <f t="shared" si="80"/>
        <v/>
      </c>
      <c r="P406" s="4" t="str">
        <f t="shared" si="81"/>
        <v/>
      </c>
      <c r="Q406" s="4" t="str">
        <f t="shared" si="82"/>
        <v/>
      </c>
      <c r="R406" s="4" t="str">
        <f t="shared" si="75"/>
        <v/>
      </c>
      <c r="S406" s="4" t="str">
        <f t="shared" si="76"/>
        <v/>
      </c>
      <c r="T406" s="100" t="str">
        <f t="shared" si="77"/>
        <v/>
      </c>
      <c r="U406" s="17"/>
      <c r="V406" s="6"/>
    </row>
    <row r="407" spans="5:22" s="103" customFormat="1" x14ac:dyDescent="0.2">
      <c r="E407" s="11" t="b">
        <f>IF(ISNUMBER('raw data'!B509),'raw data'!B509,FALSE)</f>
        <v>0</v>
      </c>
      <c r="F407" s="13" t="b">
        <f>IF(ISNUMBER('raw data'!C509),'raw data'!C509,FALSE)</f>
        <v>0</v>
      </c>
      <c r="G407" s="12" t="b">
        <f>IF(ISNUMBER('raw data'!D509),'raw data'!D509,FALSE)</f>
        <v>0</v>
      </c>
      <c r="H407" s="14" t="e">
        <f t="shared" si="78"/>
        <v>#NUM!</v>
      </c>
      <c r="I407" s="104" t="e">
        <f>IF(ISNUMBER(results!C$38),4*PI()*F407/((G407*0.001)^2*results!C$38),4*PI()*F407/((G407*0.001)^2*results!D$38))</f>
        <v>#DIV/0!</v>
      </c>
      <c r="J407" s="15">
        <f t="shared" si="79"/>
        <v>5.6999999999999877</v>
      </c>
      <c r="K407" s="5">
        <f t="shared" si="72"/>
        <v>302</v>
      </c>
      <c r="L407" s="1">
        <f t="shared" si="73"/>
        <v>5.6970934865054046</v>
      </c>
      <c r="M407" s="2">
        <f t="shared" si="74"/>
        <v>18.013677216545513</v>
      </c>
      <c r="N407" s="3" t="b">
        <f t="shared" si="83"/>
        <v>0</v>
      </c>
      <c r="O407" s="3" t="str">
        <f t="shared" si="80"/>
        <v/>
      </c>
      <c r="P407" s="4" t="str">
        <f t="shared" si="81"/>
        <v/>
      </c>
      <c r="Q407" s="4" t="str">
        <f t="shared" si="82"/>
        <v/>
      </c>
      <c r="R407" s="4" t="str">
        <f t="shared" si="75"/>
        <v/>
      </c>
      <c r="S407" s="4" t="str">
        <f t="shared" si="76"/>
        <v/>
      </c>
      <c r="T407" s="100" t="str">
        <f t="shared" si="77"/>
        <v/>
      </c>
      <c r="U407" s="17"/>
      <c r="V407" s="6"/>
    </row>
    <row r="408" spans="5:22" s="103" customFormat="1" x14ac:dyDescent="0.2">
      <c r="E408" s="11" t="b">
        <f>IF(ISNUMBER('raw data'!B510),'raw data'!B510,FALSE)</f>
        <v>0</v>
      </c>
      <c r="F408" s="13" t="b">
        <f>IF(ISNUMBER('raw data'!C510),'raw data'!C510,FALSE)</f>
        <v>0</v>
      </c>
      <c r="G408" s="12" t="b">
        <f>IF(ISNUMBER('raw data'!D510),'raw data'!D510,FALSE)</f>
        <v>0</v>
      </c>
      <c r="H408" s="14" t="e">
        <f t="shared" si="78"/>
        <v>#NUM!</v>
      </c>
      <c r="I408" s="104" t="e">
        <f>IF(ISNUMBER(results!C$38),4*PI()*F408/((G408*0.001)^2*results!C$38),4*PI()*F408/((G408*0.001)^2*results!D$38))</f>
        <v>#DIV/0!</v>
      </c>
      <c r="J408" s="15">
        <f t="shared" si="79"/>
        <v>5.6999999999999877</v>
      </c>
      <c r="K408" s="5">
        <f t="shared" si="72"/>
        <v>302</v>
      </c>
      <c r="L408" s="1">
        <f t="shared" si="73"/>
        <v>5.6970934865054046</v>
      </c>
      <c r="M408" s="2">
        <f t="shared" si="74"/>
        <v>18.013677216545513</v>
      </c>
      <c r="N408" s="3" t="b">
        <f t="shared" si="83"/>
        <v>0</v>
      </c>
      <c r="O408" s="3" t="str">
        <f t="shared" si="80"/>
        <v/>
      </c>
      <c r="P408" s="4" t="str">
        <f t="shared" si="81"/>
        <v/>
      </c>
      <c r="Q408" s="4" t="str">
        <f t="shared" si="82"/>
        <v/>
      </c>
      <c r="R408" s="4" t="str">
        <f t="shared" si="75"/>
        <v/>
      </c>
      <c r="S408" s="4" t="str">
        <f t="shared" si="76"/>
        <v/>
      </c>
      <c r="T408" s="100" t="str">
        <f t="shared" si="77"/>
        <v/>
      </c>
      <c r="U408" s="17"/>
      <c r="V408" s="6"/>
    </row>
    <row r="409" spans="5:22" s="103" customFormat="1" x14ac:dyDescent="0.2">
      <c r="E409" s="11" t="b">
        <f>IF(ISNUMBER('raw data'!B511),'raw data'!B511,FALSE)</f>
        <v>0</v>
      </c>
      <c r="F409" s="13" t="b">
        <f>IF(ISNUMBER('raw data'!C511),'raw data'!C511,FALSE)</f>
        <v>0</v>
      </c>
      <c r="G409" s="12" t="b">
        <f>IF(ISNUMBER('raw data'!D511),'raw data'!D511,FALSE)</f>
        <v>0</v>
      </c>
      <c r="H409" s="14" t="e">
        <f t="shared" si="78"/>
        <v>#NUM!</v>
      </c>
      <c r="I409" s="104" t="e">
        <f>IF(ISNUMBER(results!C$38),4*PI()*F409/((G409*0.001)^2*results!C$38),4*PI()*F409/((G409*0.001)^2*results!D$38))</f>
        <v>#DIV/0!</v>
      </c>
      <c r="J409" s="15">
        <f t="shared" si="79"/>
        <v>5.6999999999999877</v>
      </c>
      <c r="K409" s="5">
        <f t="shared" si="72"/>
        <v>302</v>
      </c>
      <c r="L409" s="1">
        <f t="shared" si="73"/>
        <v>5.6970934865054046</v>
      </c>
      <c r="M409" s="2">
        <f t="shared" si="74"/>
        <v>18.013677216545513</v>
      </c>
      <c r="N409" s="3" t="b">
        <f t="shared" si="83"/>
        <v>0</v>
      </c>
      <c r="O409" s="3" t="str">
        <f t="shared" si="80"/>
        <v/>
      </c>
      <c r="P409" s="4" t="str">
        <f t="shared" si="81"/>
        <v/>
      </c>
      <c r="Q409" s="4" t="str">
        <f t="shared" si="82"/>
        <v/>
      </c>
      <c r="R409" s="4" t="str">
        <f t="shared" si="75"/>
        <v/>
      </c>
      <c r="S409" s="4" t="str">
        <f t="shared" si="76"/>
        <v/>
      </c>
      <c r="T409" s="100" t="str">
        <f t="shared" si="77"/>
        <v/>
      </c>
      <c r="U409" s="17"/>
      <c r="V409" s="6"/>
    </row>
    <row r="410" spans="5:22" s="103" customFormat="1" x14ac:dyDescent="0.2">
      <c r="E410" s="11" t="b">
        <f>IF(ISNUMBER('raw data'!B512),'raw data'!B512,FALSE)</f>
        <v>0</v>
      </c>
      <c r="F410" s="13" t="b">
        <f>IF(ISNUMBER('raw data'!C512),'raw data'!C512,FALSE)</f>
        <v>0</v>
      </c>
      <c r="G410" s="12" t="b">
        <f>IF(ISNUMBER('raw data'!D512),'raw data'!D512,FALSE)</f>
        <v>0</v>
      </c>
      <c r="H410" s="14" t="e">
        <f t="shared" si="78"/>
        <v>#NUM!</v>
      </c>
      <c r="I410" s="104" t="e">
        <f>IF(ISNUMBER(results!C$38),4*PI()*F410/((G410*0.001)^2*results!C$38),4*PI()*F410/((G410*0.001)^2*results!D$38))</f>
        <v>#DIV/0!</v>
      </c>
      <c r="J410" s="15">
        <f t="shared" si="79"/>
        <v>5.6999999999999877</v>
      </c>
      <c r="K410" s="5">
        <f t="shared" si="72"/>
        <v>302</v>
      </c>
      <c r="L410" s="1">
        <f t="shared" si="73"/>
        <v>5.6970934865054046</v>
      </c>
      <c r="M410" s="2">
        <f t="shared" si="74"/>
        <v>18.013677216545513</v>
      </c>
      <c r="N410" s="3" t="b">
        <f t="shared" si="83"/>
        <v>0</v>
      </c>
      <c r="O410" s="3" t="str">
        <f t="shared" si="80"/>
        <v/>
      </c>
      <c r="P410" s="4" t="str">
        <f t="shared" si="81"/>
        <v/>
      </c>
      <c r="Q410" s="4" t="str">
        <f t="shared" si="82"/>
        <v/>
      </c>
      <c r="R410" s="4" t="str">
        <f t="shared" si="75"/>
        <v/>
      </c>
      <c r="S410" s="4" t="str">
        <f t="shared" si="76"/>
        <v/>
      </c>
      <c r="T410" s="100" t="str">
        <f t="shared" si="77"/>
        <v/>
      </c>
      <c r="U410" s="17"/>
      <c r="V410" s="6"/>
    </row>
    <row r="411" spans="5:22" s="103" customFormat="1" x14ac:dyDescent="0.2">
      <c r="E411" s="11" t="b">
        <f>IF(ISNUMBER('raw data'!B513),'raw data'!B513,FALSE)</f>
        <v>0</v>
      </c>
      <c r="F411" s="13" t="b">
        <f>IF(ISNUMBER('raw data'!C513),'raw data'!C513,FALSE)</f>
        <v>0</v>
      </c>
      <c r="G411" s="12" t="b">
        <f>IF(ISNUMBER('raw data'!D513),'raw data'!D513,FALSE)</f>
        <v>0</v>
      </c>
      <c r="H411" s="14" t="e">
        <f t="shared" si="78"/>
        <v>#NUM!</v>
      </c>
      <c r="I411" s="104" t="e">
        <f>IF(ISNUMBER(results!C$38),4*PI()*F411/((G411*0.001)^2*results!C$38),4*PI()*F411/((G411*0.001)^2*results!D$38))</f>
        <v>#DIV/0!</v>
      </c>
      <c r="J411" s="15">
        <f t="shared" si="79"/>
        <v>5.6999999999999877</v>
      </c>
      <c r="K411" s="5">
        <f t="shared" si="72"/>
        <v>302</v>
      </c>
      <c r="L411" s="1">
        <f t="shared" si="73"/>
        <v>5.6970934865054046</v>
      </c>
      <c r="M411" s="2">
        <f t="shared" si="74"/>
        <v>18.013677216545513</v>
      </c>
      <c r="N411" s="3" t="b">
        <f t="shared" si="83"/>
        <v>0</v>
      </c>
      <c r="O411" s="3" t="str">
        <f t="shared" si="80"/>
        <v/>
      </c>
      <c r="P411" s="4" t="str">
        <f t="shared" si="81"/>
        <v/>
      </c>
      <c r="Q411" s="4" t="str">
        <f t="shared" si="82"/>
        <v/>
      </c>
      <c r="R411" s="4" t="str">
        <f t="shared" si="75"/>
        <v/>
      </c>
      <c r="S411" s="4" t="str">
        <f t="shared" si="76"/>
        <v/>
      </c>
      <c r="T411" s="100" t="str">
        <f t="shared" si="77"/>
        <v/>
      </c>
      <c r="U411" s="17"/>
      <c r="V411" s="6"/>
    </row>
    <row r="412" spans="5:22" s="103" customFormat="1" x14ac:dyDescent="0.2">
      <c r="E412" s="11" t="b">
        <f>IF(ISNUMBER('raw data'!B514),'raw data'!B514,FALSE)</f>
        <v>0</v>
      </c>
      <c r="F412" s="13" t="b">
        <f>IF(ISNUMBER('raw data'!C514),'raw data'!C514,FALSE)</f>
        <v>0</v>
      </c>
      <c r="G412" s="12" t="b">
        <f>IF(ISNUMBER('raw data'!D514),'raw data'!D514,FALSE)</f>
        <v>0</v>
      </c>
      <c r="H412" s="14" t="e">
        <f t="shared" si="78"/>
        <v>#NUM!</v>
      </c>
      <c r="I412" s="104" t="e">
        <f>IF(ISNUMBER(results!C$38),4*PI()*F412/((G412*0.001)^2*results!C$38),4*PI()*F412/((G412*0.001)^2*results!D$38))</f>
        <v>#DIV/0!</v>
      </c>
      <c r="J412" s="15">
        <f t="shared" si="79"/>
        <v>5.6999999999999877</v>
      </c>
      <c r="K412" s="5">
        <f t="shared" si="72"/>
        <v>302</v>
      </c>
      <c r="L412" s="1">
        <f t="shared" si="73"/>
        <v>5.6970934865054046</v>
      </c>
      <c r="M412" s="2">
        <f t="shared" si="74"/>
        <v>18.013677216545513</v>
      </c>
      <c r="N412" s="3" t="b">
        <f t="shared" si="83"/>
        <v>0</v>
      </c>
      <c r="O412" s="3" t="str">
        <f t="shared" si="80"/>
        <v/>
      </c>
      <c r="P412" s="4" t="str">
        <f t="shared" si="81"/>
        <v/>
      </c>
      <c r="Q412" s="4" t="str">
        <f t="shared" si="82"/>
        <v/>
      </c>
      <c r="R412" s="4" t="str">
        <f t="shared" si="75"/>
        <v/>
      </c>
      <c r="S412" s="4" t="str">
        <f t="shared" si="76"/>
        <v/>
      </c>
      <c r="T412" s="100" t="str">
        <f t="shared" si="77"/>
        <v/>
      </c>
      <c r="U412" s="17"/>
      <c r="V412" s="6"/>
    </row>
    <row r="413" spans="5:22" s="103" customFormat="1" x14ac:dyDescent="0.2">
      <c r="E413" s="11" t="b">
        <f>IF(ISNUMBER('raw data'!B515),'raw data'!B515,FALSE)</f>
        <v>0</v>
      </c>
      <c r="F413" s="13" t="b">
        <f>IF(ISNUMBER('raw data'!C515),'raw data'!C515,FALSE)</f>
        <v>0</v>
      </c>
      <c r="G413" s="12" t="b">
        <f>IF(ISNUMBER('raw data'!D515),'raw data'!D515,FALSE)</f>
        <v>0</v>
      </c>
      <c r="H413" s="14" t="e">
        <f t="shared" si="78"/>
        <v>#NUM!</v>
      </c>
      <c r="I413" s="104" t="e">
        <f>IF(ISNUMBER(results!C$38),4*PI()*F413/((G413*0.001)^2*results!C$38),4*PI()*F413/((G413*0.001)^2*results!D$38))</f>
        <v>#DIV/0!</v>
      </c>
      <c r="J413" s="15">
        <f t="shared" si="79"/>
        <v>5.6999999999999877</v>
      </c>
      <c r="K413" s="5">
        <f t="shared" si="72"/>
        <v>302</v>
      </c>
      <c r="L413" s="1">
        <f t="shared" si="73"/>
        <v>5.6970934865054046</v>
      </c>
      <c r="M413" s="2">
        <f t="shared" si="74"/>
        <v>18.013677216545513</v>
      </c>
      <c r="N413" s="3" t="b">
        <f t="shared" si="83"/>
        <v>0</v>
      </c>
      <c r="O413" s="3" t="str">
        <f t="shared" si="80"/>
        <v/>
      </c>
      <c r="P413" s="4" t="str">
        <f t="shared" si="81"/>
        <v/>
      </c>
      <c r="Q413" s="4" t="str">
        <f t="shared" si="82"/>
        <v/>
      </c>
      <c r="R413" s="4" t="str">
        <f t="shared" si="75"/>
        <v/>
      </c>
      <c r="S413" s="4" t="str">
        <f t="shared" si="76"/>
        <v/>
      </c>
      <c r="T413" s="100" t="str">
        <f t="shared" si="77"/>
        <v/>
      </c>
      <c r="U413" s="17"/>
      <c r="V413" s="6"/>
    </row>
    <row r="414" spans="5:22" s="103" customFormat="1" x14ac:dyDescent="0.2">
      <c r="E414" s="11" t="b">
        <f>IF(ISNUMBER('raw data'!B516),'raw data'!B516,FALSE)</f>
        <v>0</v>
      </c>
      <c r="F414" s="13" t="b">
        <f>IF(ISNUMBER('raw data'!C516),'raw data'!C516,FALSE)</f>
        <v>0</v>
      </c>
      <c r="G414" s="12" t="b">
        <f>IF(ISNUMBER('raw data'!D516),'raw data'!D516,FALSE)</f>
        <v>0</v>
      </c>
      <c r="H414" s="14" t="e">
        <f t="shared" si="78"/>
        <v>#NUM!</v>
      </c>
      <c r="I414" s="104" t="e">
        <f>IF(ISNUMBER(results!C$38),4*PI()*F414/((G414*0.001)^2*results!C$38),4*PI()*F414/((G414*0.001)^2*results!D$38))</f>
        <v>#DIV/0!</v>
      </c>
      <c r="J414" s="15">
        <f t="shared" si="79"/>
        <v>5.6999999999999877</v>
      </c>
      <c r="K414" s="5">
        <f t="shared" si="72"/>
        <v>302</v>
      </c>
      <c r="L414" s="1">
        <f t="shared" si="73"/>
        <v>5.6970934865054046</v>
      </c>
      <c r="M414" s="2">
        <f t="shared" si="74"/>
        <v>18.013677216545513</v>
      </c>
      <c r="N414" s="3" t="b">
        <f t="shared" si="83"/>
        <v>0</v>
      </c>
      <c r="O414" s="3" t="str">
        <f t="shared" si="80"/>
        <v/>
      </c>
      <c r="P414" s="4" t="str">
        <f t="shared" si="81"/>
        <v/>
      </c>
      <c r="Q414" s="4" t="str">
        <f t="shared" si="82"/>
        <v/>
      </c>
      <c r="R414" s="4" t="str">
        <f t="shared" si="75"/>
        <v/>
      </c>
      <c r="S414" s="4" t="str">
        <f t="shared" si="76"/>
        <v/>
      </c>
      <c r="T414" s="100" t="str">
        <f t="shared" si="77"/>
        <v/>
      </c>
      <c r="U414" s="17"/>
      <c r="V414" s="6"/>
    </row>
    <row r="415" spans="5:22" s="103" customFormat="1" x14ac:dyDescent="0.2">
      <c r="E415" s="11" t="b">
        <f>IF(ISNUMBER('raw data'!B517),'raw data'!B517,FALSE)</f>
        <v>0</v>
      </c>
      <c r="F415" s="13" t="b">
        <f>IF(ISNUMBER('raw data'!C517),'raw data'!C517,FALSE)</f>
        <v>0</v>
      </c>
      <c r="G415" s="12" t="b">
        <f>IF(ISNUMBER('raw data'!D517),'raw data'!D517,FALSE)</f>
        <v>0</v>
      </c>
      <c r="H415" s="14" t="e">
        <f t="shared" si="78"/>
        <v>#NUM!</v>
      </c>
      <c r="I415" s="104" t="e">
        <f>IF(ISNUMBER(results!C$38),4*PI()*F415/((G415*0.001)^2*results!C$38),4*PI()*F415/((G415*0.001)^2*results!D$38))</f>
        <v>#DIV/0!</v>
      </c>
      <c r="J415" s="15">
        <f t="shared" si="79"/>
        <v>5.6999999999999877</v>
      </c>
      <c r="K415" s="5">
        <f t="shared" si="72"/>
        <v>302</v>
      </c>
      <c r="L415" s="1">
        <f t="shared" si="73"/>
        <v>5.6970934865054046</v>
      </c>
      <c r="M415" s="2">
        <f t="shared" si="74"/>
        <v>18.013677216545513</v>
      </c>
      <c r="N415" s="3" t="b">
        <f t="shared" si="83"/>
        <v>0</v>
      </c>
      <c r="O415" s="3" t="str">
        <f t="shared" si="80"/>
        <v/>
      </c>
      <c r="P415" s="4" t="str">
        <f t="shared" si="81"/>
        <v/>
      </c>
      <c r="Q415" s="4" t="str">
        <f t="shared" si="82"/>
        <v/>
      </c>
      <c r="R415" s="4" t="str">
        <f t="shared" si="75"/>
        <v/>
      </c>
      <c r="S415" s="4" t="str">
        <f t="shared" si="76"/>
        <v/>
      </c>
      <c r="T415" s="100" t="str">
        <f t="shared" si="77"/>
        <v/>
      </c>
      <c r="U415" s="17"/>
      <c r="V415" s="6"/>
    </row>
    <row r="416" spans="5:22" s="103" customFormat="1" x14ac:dyDescent="0.2">
      <c r="E416" s="11" t="b">
        <f>IF(ISNUMBER('raw data'!B518),'raw data'!B518,FALSE)</f>
        <v>0</v>
      </c>
      <c r="F416" s="13" t="b">
        <f>IF(ISNUMBER('raw data'!C518),'raw data'!C518,FALSE)</f>
        <v>0</v>
      </c>
      <c r="G416" s="12" t="b">
        <f>IF(ISNUMBER('raw data'!D518),'raw data'!D518,FALSE)</f>
        <v>0</v>
      </c>
      <c r="H416" s="14" t="e">
        <f t="shared" si="78"/>
        <v>#NUM!</v>
      </c>
      <c r="I416" s="104" t="e">
        <f>IF(ISNUMBER(results!C$38),4*PI()*F416/((G416*0.001)^2*results!C$38),4*PI()*F416/((G416*0.001)^2*results!D$38))</f>
        <v>#DIV/0!</v>
      </c>
      <c r="J416" s="15">
        <f t="shared" si="79"/>
        <v>5.6999999999999877</v>
      </c>
      <c r="K416" s="5">
        <f t="shared" si="72"/>
        <v>302</v>
      </c>
      <c r="L416" s="1">
        <f t="shared" si="73"/>
        <v>5.6970934865054046</v>
      </c>
      <c r="M416" s="2">
        <f t="shared" si="74"/>
        <v>18.013677216545513</v>
      </c>
      <c r="N416" s="3" t="b">
        <f t="shared" si="83"/>
        <v>0</v>
      </c>
      <c r="O416" s="3" t="str">
        <f t="shared" si="80"/>
        <v/>
      </c>
      <c r="P416" s="4" t="str">
        <f t="shared" si="81"/>
        <v/>
      </c>
      <c r="Q416" s="4" t="str">
        <f t="shared" si="82"/>
        <v/>
      </c>
      <c r="R416" s="4" t="str">
        <f t="shared" si="75"/>
        <v/>
      </c>
      <c r="S416" s="4" t="str">
        <f t="shared" si="76"/>
        <v/>
      </c>
      <c r="T416" s="100" t="str">
        <f t="shared" si="77"/>
        <v/>
      </c>
      <c r="U416" s="17"/>
      <c r="V416" s="6"/>
    </row>
    <row r="417" spans="5:22" s="103" customFormat="1" x14ac:dyDescent="0.2">
      <c r="E417" s="11" t="b">
        <f>IF(ISNUMBER('raw data'!B519),'raw data'!B519,FALSE)</f>
        <v>0</v>
      </c>
      <c r="F417" s="13" t="b">
        <f>IF(ISNUMBER('raw data'!C519),'raw data'!C519,FALSE)</f>
        <v>0</v>
      </c>
      <c r="G417" s="12" t="b">
        <f>IF(ISNUMBER('raw data'!D519),'raw data'!D519,FALSE)</f>
        <v>0</v>
      </c>
      <c r="H417" s="14" t="e">
        <f t="shared" si="78"/>
        <v>#NUM!</v>
      </c>
      <c r="I417" s="104" t="e">
        <f>IF(ISNUMBER(results!C$38),4*PI()*F417/((G417*0.001)^2*results!C$38),4*PI()*F417/((G417*0.001)^2*results!D$38))</f>
        <v>#DIV/0!</v>
      </c>
      <c r="J417" s="15">
        <f t="shared" si="79"/>
        <v>5.6999999999999877</v>
      </c>
      <c r="K417" s="5">
        <f t="shared" si="72"/>
        <v>302</v>
      </c>
      <c r="L417" s="1">
        <f t="shared" si="73"/>
        <v>5.6970934865054046</v>
      </c>
      <c r="M417" s="2">
        <f t="shared" si="74"/>
        <v>18.013677216545513</v>
      </c>
      <c r="N417" s="3" t="b">
        <f t="shared" si="83"/>
        <v>0</v>
      </c>
      <c r="O417" s="3" t="str">
        <f t="shared" si="80"/>
        <v/>
      </c>
      <c r="P417" s="4" t="str">
        <f t="shared" si="81"/>
        <v/>
      </c>
      <c r="Q417" s="4" t="str">
        <f t="shared" si="82"/>
        <v/>
      </c>
      <c r="R417" s="4" t="str">
        <f t="shared" si="75"/>
        <v/>
      </c>
      <c r="S417" s="4" t="str">
        <f t="shared" si="76"/>
        <v/>
      </c>
      <c r="T417" s="100" t="str">
        <f t="shared" si="77"/>
        <v/>
      </c>
      <c r="U417" s="17"/>
      <c r="V417" s="6"/>
    </row>
    <row r="418" spans="5:22" s="103" customFormat="1" x14ac:dyDescent="0.2">
      <c r="E418" s="11" t="b">
        <f>IF(ISNUMBER('raw data'!B520),'raw data'!B520,FALSE)</f>
        <v>0</v>
      </c>
      <c r="F418" s="13" t="b">
        <f>IF(ISNUMBER('raw data'!C520),'raw data'!C520,FALSE)</f>
        <v>0</v>
      </c>
      <c r="G418" s="12" t="b">
        <f>IF(ISNUMBER('raw data'!D520),'raw data'!D520,FALSE)</f>
        <v>0</v>
      </c>
      <c r="H418" s="14" t="e">
        <f t="shared" si="78"/>
        <v>#NUM!</v>
      </c>
      <c r="I418" s="104" t="e">
        <f>IF(ISNUMBER(results!C$38),4*PI()*F418/((G418*0.001)^2*results!C$38),4*PI()*F418/((G418*0.001)^2*results!D$38))</f>
        <v>#DIV/0!</v>
      </c>
      <c r="J418" s="15">
        <f t="shared" si="79"/>
        <v>5.6999999999999877</v>
      </c>
      <c r="K418" s="5">
        <f t="shared" si="72"/>
        <v>302</v>
      </c>
      <c r="L418" s="1">
        <f t="shared" si="73"/>
        <v>5.6970934865054046</v>
      </c>
      <c r="M418" s="2">
        <f t="shared" si="74"/>
        <v>18.013677216545513</v>
      </c>
      <c r="N418" s="3" t="b">
        <f t="shared" si="83"/>
        <v>0</v>
      </c>
      <c r="O418" s="3" t="str">
        <f t="shared" si="80"/>
        <v/>
      </c>
      <c r="P418" s="4" t="str">
        <f t="shared" si="81"/>
        <v/>
      </c>
      <c r="Q418" s="4" t="str">
        <f t="shared" si="82"/>
        <v/>
      </c>
      <c r="R418" s="4" t="str">
        <f t="shared" si="75"/>
        <v/>
      </c>
      <c r="S418" s="4" t="str">
        <f t="shared" si="76"/>
        <v/>
      </c>
      <c r="T418" s="100" t="str">
        <f t="shared" si="77"/>
        <v/>
      </c>
      <c r="U418" s="17"/>
      <c r="V418" s="6"/>
    </row>
    <row r="419" spans="5:22" s="103" customFormat="1" x14ac:dyDescent="0.2">
      <c r="E419" s="11" t="b">
        <f>IF(ISNUMBER('raw data'!B521),'raw data'!B521,FALSE)</f>
        <v>0</v>
      </c>
      <c r="F419" s="13" t="b">
        <f>IF(ISNUMBER('raw data'!C521),'raw data'!C521,FALSE)</f>
        <v>0</v>
      </c>
      <c r="G419" s="12" t="b">
        <f>IF(ISNUMBER('raw data'!D521),'raw data'!D521,FALSE)</f>
        <v>0</v>
      </c>
      <c r="H419" s="14" t="e">
        <f t="shared" si="78"/>
        <v>#NUM!</v>
      </c>
      <c r="I419" s="104" t="e">
        <f>IF(ISNUMBER(results!C$38),4*PI()*F419/((G419*0.001)^2*results!C$38),4*PI()*F419/((G419*0.001)^2*results!D$38))</f>
        <v>#DIV/0!</v>
      </c>
      <c r="J419" s="15">
        <f t="shared" si="79"/>
        <v>5.6999999999999877</v>
      </c>
      <c r="K419" s="5">
        <f t="shared" si="72"/>
        <v>302</v>
      </c>
      <c r="L419" s="1">
        <f t="shared" si="73"/>
        <v>5.6970934865054046</v>
      </c>
      <c r="M419" s="2">
        <f t="shared" si="74"/>
        <v>18.013677216545513</v>
      </c>
      <c r="N419" s="3" t="b">
        <f t="shared" si="83"/>
        <v>0</v>
      </c>
      <c r="O419" s="3" t="str">
        <f t="shared" si="80"/>
        <v/>
      </c>
      <c r="P419" s="4" t="str">
        <f t="shared" si="81"/>
        <v/>
      </c>
      <c r="Q419" s="4" t="str">
        <f t="shared" si="82"/>
        <v/>
      </c>
      <c r="R419" s="4" t="str">
        <f t="shared" si="75"/>
        <v/>
      </c>
      <c r="S419" s="4" t="str">
        <f t="shared" si="76"/>
        <v/>
      </c>
      <c r="T419" s="100" t="str">
        <f t="shared" si="77"/>
        <v/>
      </c>
      <c r="U419" s="17"/>
      <c r="V419" s="6"/>
    </row>
    <row r="420" spans="5:22" s="103" customFormat="1" x14ac:dyDescent="0.2">
      <c r="E420" s="11" t="b">
        <f>IF(ISNUMBER('raw data'!B522),'raw data'!B522,FALSE)</f>
        <v>0</v>
      </c>
      <c r="F420" s="13" t="b">
        <f>IF(ISNUMBER('raw data'!C522),'raw data'!C522,FALSE)</f>
        <v>0</v>
      </c>
      <c r="G420" s="12" t="b">
        <f>IF(ISNUMBER('raw data'!D522),'raw data'!D522,FALSE)</f>
        <v>0</v>
      </c>
      <c r="H420" s="14" t="e">
        <f t="shared" si="78"/>
        <v>#NUM!</v>
      </c>
      <c r="I420" s="104" t="e">
        <f>IF(ISNUMBER(results!C$38),4*PI()*F420/((G420*0.001)^2*results!C$38),4*PI()*F420/((G420*0.001)^2*results!D$38))</f>
        <v>#DIV/0!</v>
      </c>
      <c r="J420" s="15">
        <f t="shared" si="79"/>
        <v>5.6999999999999877</v>
      </c>
      <c r="K420" s="5">
        <f t="shared" si="72"/>
        <v>302</v>
      </c>
      <c r="L420" s="1">
        <f t="shared" si="73"/>
        <v>5.6970934865054046</v>
      </c>
      <c r="M420" s="2">
        <f t="shared" si="74"/>
        <v>18.013677216545513</v>
      </c>
      <c r="N420" s="3" t="b">
        <f t="shared" si="83"/>
        <v>0</v>
      </c>
      <c r="O420" s="3" t="str">
        <f t="shared" si="80"/>
        <v/>
      </c>
      <c r="P420" s="4" t="str">
        <f t="shared" si="81"/>
        <v/>
      </c>
      <c r="Q420" s="4" t="str">
        <f t="shared" si="82"/>
        <v/>
      </c>
      <c r="R420" s="4" t="str">
        <f t="shared" si="75"/>
        <v/>
      </c>
      <c r="S420" s="4" t="str">
        <f t="shared" si="76"/>
        <v/>
      </c>
      <c r="T420" s="100" t="str">
        <f t="shared" si="77"/>
        <v/>
      </c>
      <c r="U420" s="17"/>
      <c r="V420" s="6"/>
    </row>
    <row r="421" spans="5:22" s="103" customFormat="1" x14ac:dyDescent="0.2">
      <c r="E421" s="11" t="b">
        <f>IF(ISNUMBER('raw data'!B523),'raw data'!B523,FALSE)</f>
        <v>0</v>
      </c>
      <c r="F421" s="13" t="b">
        <f>IF(ISNUMBER('raw data'!C523),'raw data'!C523,FALSE)</f>
        <v>0</v>
      </c>
      <c r="G421" s="12" t="b">
        <f>IF(ISNUMBER('raw data'!D523),'raw data'!D523,FALSE)</f>
        <v>0</v>
      </c>
      <c r="H421" s="14" t="e">
        <f t="shared" si="78"/>
        <v>#NUM!</v>
      </c>
      <c r="I421" s="104" t="e">
        <f>IF(ISNUMBER(results!C$38),4*PI()*F421/((G421*0.001)^2*results!C$38),4*PI()*F421/((G421*0.001)^2*results!D$38))</f>
        <v>#DIV/0!</v>
      </c>
      <c r="J421" s="15">
        <f t="shared" si="79"/>
        <v>5.6999999999999877</v>
      </c>
      <c r="K421" s="5">
        <f t="shared" si="72"/>
        <v>302</v>
      </c>
      <c r="L421" s="1">
        <f t="shared" si="73"/>
        <v>5.6970934865054046</v>
      </c>
      <c r="M421" s="2">
        <f t="shared" si="74"/>
        <v>18.013677216545513</v>
      </c>
      <c r="N421" s="3" t="b">
        <f t="shared" si="83"/>
        <v>0</v>
      </c>
      <c r="O421" s="3" t="str">
        <f t="shared" si="80"/>
        <v/>
      </c>
      <c r="P421" s="4" t="str">
        <f t="shared" si="81"/>
        <v/>
      </c>
      <c r="Q421" s="4" t="str">
        <f t="shared" si="82"/>
        <v/>
      </c>
      <c r="R421" s="4" t="str">
        <f t="shared" si="75"/>
        <v/>
      </c>
      <c r="S421" s="4" t="str">
        <f t="shared" si="76"/>
        <v/>
      </c>
      <c r="T421" s="100" t="str">
        <f t="shared" si="77"/>
        <v/>
      </c>
      <c r="U421" s="17"/>
      <c r="V421" s="6"/>
    </row>
    <row r="422" spans="5:22" s="103" customFormat="1" x14ac:dyDescent="0.2">
      <c r="E422" s="11" t="b">
        <f>IF(ISNUMBER('raw data'!B524),'raw data'!B524,FALSE)</f>
        <v>0</v>
      </c>
      <c r="F422" s="13" t="b">
        <f>IF(ISNUMBER('raw data'!C524),'raw data'!C524,FALSE)</f>
        <v>0</v>
      </c>
      <c r="G422" s="12" t="b">
        <f>IF(ISNUMBER('raw data'!D524),'raw data'!D524,FALSE)</f>
        <v>0</v>
      </c>
      <c r="H422" s="14" t="e">
        <f t="shared" si="78"/>
        <v>#NUM!</v>
      </c>
      <c r="I422" s="104" t="e">
        <f>IF(ISNUMBER(results!C$38),4*PI()*F422/((G422*0.001)^2*results!C$38),4*PI()*F422/((G422*0.001)^2*results!D$38))</f>
        <v>#DIV/0!</v>
      </c>
      <c r="J422" s="15">
        <f t="shared" si="79"/>
        <v>5.6999999999999877</v>
      </c>
      <c r="K422" s="5">
        <f t="shared" si="72"/>
        <v>302</v>
      </c>
      <c r="L422" s="1">
        <f t="shared" si="73"/>
        <v>5.6970934865054046</v>
      </c>
      <c r="M422" s="2">
        <f t="shared" si="74"/>
        <v>18.013677216545513</v>
      </c>
      <c r="N422" s="3" t="b">
        <f t="shared" si="83"/>
        <v>0</v>
      </c>
      <c r="O422" s="3" t="str">
        <f t="shared" si="80"/>
        <v/>
      </c>
      <c r="P422" s="4" t="str">
        <f t="shared" si="81"/>
        <v/>
      </c>
      <c r="Q422" s="4" t="str">
        <f t="shared" si="82"/>
        <v/>
      </c>
      <c r="R422" s="4" t="str">
        <f t="shared" si="75"/>
        <v/>
      </c>
      <c r="S422" s="4" t="str">
        <f t="shared" si="76"/>
        <v/>
      </c>
      <c r="T422" s="100" t="str">
        <f t="shared" si="77"/>
        <v/>
      </c>
      <c r="U422" s="17"/>
      <c r="V422" s="6"/>
    </row>
    <row r="423" spans="5:22" s="103" customFormat="1" x14ac:dyDescent="0.2">
      <c r="E423" s="11" t="b">
        <f>IF(ISNUMBER('raw data'!B525),'raw data'!B525,FALSE)</f>
        <v>0</v>
      </c>
      <c r="F423" s="13" t="b">
        <f>IF(ISNUMBER('raw data'!C525),'raw data'!C525,FALSE)</f>
        <v>0</v>
      </c>
      <c r="G423" s="12" t="b">
        <f>IF(ISNUMBER('raw data'!D525),'raw data'!D525,FALSE)</f>
        <v>0</v>
      </c>
      <c r="H423" s="14" t="e">
        <f t="shared" si="78"/>
        <v>#NUM!</v>
      </c>
      <c r="I423" s="104" t="e">
        <f>IF(ISNUMBER(results!C$38),4*PI()*F423/((G423*0.001)^2*results!C$38),4*PI()*F423/((G423*0.001)^2*results!D$38))</f>
        <v>#DIV/0!</v>
      </c>
      <c r="J423" s="15">
        <f t="shared" si="79"/>
        <v>5.6999999999999877</v>
      </c>
      <c r="K423" s="5">
        <f t="shared" si="72"/>
        <v>302</v>
      </c>
      <c r="L423" s="1">
        <f t="shared" si="73"/>
        <v>5.6970934865054046</v>
      </c>
      <c r="M423" s="2">
        <f t="shared" si="74"/>
        <v>18.013677216545513</v>
      </c>
      <c r="N423" s="3" t="b">
        <f t="shared" si="83"/>
        <v>0</v>
      </c>
      <c r="O423" s="3" t="str">
        <f t="shared" si="80"/>
        <v/>
      </c>
      <c r="P423" s="4" t="str">
        <f t="shared" si="81"/>
        <v/>
      </c>
      <c r="Q423" s="4" t="str">
        <f t="shared" si="82"/>
        <v/>
      </c>
      <c r="R423" s="4" t="str">
        <f t="shared" si="75"/>
        <v/>
      </c>
      <c r="S423" s="4" t="str">
        <f t="shared" si="76"/>
        <v/>
      </c>
      <c r="T423" s="100" t="str">
        <f t="shared" si="77"/>
        <v/>
      </c>
      <c r="U423" s="17"/>
      <c r="V423" s="6"/>
    </row>
    <row r="424" spans="5:22" s="103" customFormat="1" x14ac:dyDescent="0.2">
      <c r="E424" s="11" t="b">
        <f>IF(ISNUMBER('raw data'!B526),'raw data'!B526,FALSE)</f>
        <v>0</v>
      </c>
      <c r="F424" s="13" t="b">
        <f>IF(ISNUMBER('raw data'!C526),'raw data'!C526,FALSE)</f>
        <v>0</v>
      </c>
      <c r="G424" s="12" t="b">
        <f>IF(ISNUMBER('raw data'!D526),'raw data'!D526,FALSE)</f>
        <v>0</v>
      </c>
      <c r="H424" s="14" t="e">
        <f t="shared" si="78"/>
        <v>#NUM!</v>
      </c>
      <c r="I424" s="104" t="e">
        <f>IF(ISNUMBER(results!C$38),4*PI()*F424/((G424*0.001)^2*results!C$38),4*PI()*F424/((G424*0.001)^2*results!D$38))</f>
        <v>#DIV/0!</v>
      </c>
      <c r="J424" s="15">
        <f t="shared" si="79"/>
        <v>5.6999999999999877</v>
      </c>
      <c r="K424" s="5">
        <f t="shared" si="72"/>
        <v>302</v>
      </c>
      <c r="L424" s="1">
        <f t="shared" si="73"/>
        <v>5.6970934865054046</v>
      </c>
      <c r="M424" s="2">
        <f t="shared" si="74"/>
        <v>18.013677216545513</v>
      </c>
      <c r="N424" s="3" t="b">
        <f t="shared" si="83"/>
        <v>0</v>
      </c>
      <c r="O424" s="3" t="str">
        <f t="shared" si="80"/>
        <v/>
      </c>
      <c r="P424" s="4" t="str">
        <f t="shared" si="81"/>
        <v/>
      </c>
      <c r="Q424" s="4" t="str">
        <f t="shared" si="82"/>
        <v/>
      </c>
      <c r="R424" s="4" t="str">
        <f t="shared" si="75"/>
        <v/>
      </c>
      <c r="S424" s="4" t="str">
        <f t="shared" si="76"/>
        <v/>
      </c>
      <c r="T424" s="100" t="str">
        <f t="shared" si="77"/>
        <v/>
      </c>
      <c r="U424" s="17"/>
      <c r="V424" s="6"/>
    </row>
    <row r="425" spans="5:22" s="103" customFormat="1" x14ac:dyDescent="0.2">
      <c r="E425" s="11" t="b">
        <f>IF(ISNUMBER('raw data'!B527),'raw data'!B527,FALSE)</f>
        <v>0</v>
      </c>
      <c r="F425" s="13" t="b">
        <f>IF(ISNUMBER('raw data'!C527),'raw data'!C527,FALSE)</f>
        <v>0</v>
      </c>
      <c r="G425" s="12" t="b">
        <f>IF(ISNUMBER('raw data'!D527),'raw data'!D527,FALSE)</f>
        <v>0</v>
      </c>
      <c r="H425" s="14" t="e">
        <f t="shared" si="78"/>
        <v>#NUM!</v>
      </c>
      <c r="I425" s="104" t="e">
        <f>IF(ISNUMBER(results!C$38),4*PI()*F425/((G425*0.001)^2*results!C$38),4*PI()*F425/((G425*0.001)^2*results!D$38))</f>
        <v>#DIV/0!</v>
      </c>
      <c r="J425" s="15">
        <f t="shared" si="79"/>
        <v>5.6999999999999877</v>
      </c>
      <c r="K425" s="5">
        <f t="shared" si="72"/>
        <v>302</v>
      </c>
      <c r="L425" s="1">
        <f t="shared" si="73"/>
        <v>5.6970934865054046</v>
      </c>
      <c r="M425" s="2">
        <f t="shared" si="74"/>
        <v>18.013677216545513</v>
      </c>
      <c r="N425" s="3" t="b">
        <f t="shared" si="83"/>
        <v>0</v>
      </c>
      <c r="O425" s="3" t="str">
        <f t="shared" si="80"/>
        <v/>
      </c>
      <c r="P425" s="4" t="str">
        <f t="shared" si="81"/>
        <v/>
      </c>
      <c r="Q425" s="4" t="str">
        <f t="shared" si="82"/>
        <v/>
      </c>
      <c r="R425" s="4" t="str">
        <f t="shared" si="75"/>
        <v/>
      </c>
      <c r="S425" s="4" t="str">
        <f t="shared" si="76"/>
        <v/>
      </c>
      <c r="T425" s="100" t="str">
        <f t="shared" si="77"/>
        <v/>
      </c>
      <c r="U425" s="17"/>
      <c r="V425" s="6"/>
    </row>
    <row r="426" spans="5:22" s="103" customFormat="1" x14ac:dyDescent="0.2">
      <c r="E426" s="11" t="b">
        <f>IF(ISNUMBER('raw data'!B528),'raw data'!B528,FALSE)</f>
        <v>0</v>
      </c>
      <c r="F426" s="13" t="b">
        <f>IF(ISNUMBER('raw data'!C528),'raw data'!C528,FALSE)</f>
        <v>0</v>
      </c>
      <c r="G426" s="12" t="b">
        <f>IF(ISNUMBER('raw data'!D528),'raw data'!D528,FALSE)</f>
        <v>0</v>
      </c>
      <c r="H426" s="14" t="e">
        <f t="shared" si="78"/>
        <v>#NUM!</v>
      </c>
      <c r="I426" s="104" t="e">
        <f>IF(ISNUMBER(results!C$38),4*PI()*F426/((G426*0.001)^2*results!C$38),4*PI()*F426/((G426*0.001)^2*results!D$38))</f>
        <v>#DIV/0!</v>
      </c>
      <c r="J426" s="15">
        <f t="shared" si="79"/>
        <v>5.6999999999999877</v>
      </c>
      <c r="K426" s="5">
        <f t="shared" si="72"/>
        <v>302</v>
      </c>
      <c r="L426" s="1">
        <f t="shared" si="73"/>
        <v>5.6970934865054046</v>
      </c>
      <c r="M426" s="2">
        <f t="shared" si="74"/>
        <v>18.013677216545513</v>
      </c>
      <c r="N426" s="3" t="b">
        <f t="shared" si="83"/>
        <v>0</v>
      </c>
      <c r="O426" s="3" t="str">
        <f t="shared" si="80"/>
        <v/>
      </c>
      <c r="P426" s="4" t="str">
        <f t="shared" si="81"/>
        <v/>
      </c>
      <c r="Q426" s="4" t="str">
        <f t="shared" si="82"/>
        <v/>
      </c>
      <c r="R426" s="4" t="str">
        <f t="shared" si="75"/>
        <v/>
      </c>
      <c r="S426" s="4" t="str">
        <f t="shared" si="76"/>
        <v/>
      </c>
      <c r="T426" s="100" t="str">
        <f t="shared" si="77"/>
        <v/>
      </c>
      <c r="U426" s="17"/>
      <c r="V426" s="6"/>
    </row>
    <row r="427" spans="5:22" s="103" customFormat="1" x14ac:dyDescent="0.2">
      <c r="E427" s="11" t="b">
        <f>IF(ISNUMBER('raw data'!B529),'raw data'!B529,FALSE)</f>
        <v>0</v>
      </c>
      <c r="F427" s="13" t="b">
        <f>IF(ISNUMBER('raw data'!C529),'raw data'!C529,FALSE)</f>
        <v>0</v>
      </c>
      <c r="G427" s="12" t="b">
        <f>IF(ISNUMBER('raw data'!D529),'raw data'!D529,FALSE)</f>
        <v>0</v>
      </c>
      <c r="H427" s="14" t="e">
        <f t="shared" si="78"/>
        <v>#NUM!</v>
      </c>
      <c r="I427" s="104" t="e">
        <f>IF(ISNUMBER(results!C$38),4*PI()*F427/((G427*0.001)^2*results!C$38),4*PI()*F427/((G427*0.001)^2*results!D$38))</f>
        <v>#DIV/0!</v>
      </c>
      <c r="J427" s="15">
        <f t="shared" si="79"/>
        <v>5.6999999999999877</v>
      </c>
      <c r="K427" s="5">
        <f t="shared" si="72"/>
        <v>302</v>
      </c>
      <c r="L427" s="1">
        <f t="shared" si="73"/>
        <v>5.6970934865054046</v>
      </c>
      <c r="M427" s="2">
        <f t="shared" si="74"/>
        <v>18.013677216545513</v>
      </c>
      <c r="N427" s="3" t="b">
        <f t="shared" si="83"/>
        <v>0</v>
      </c>
      <c r="O427" s="3" t="str">
        <f t="shared" si="80"/>
        <v/>
      </c>
      <c r="P427" s="4" t="str">
        <f t="shared" si="81"/>
        <v/>
      </c>
      <c r="Q427" s="4" t="str">
        <f t="shared" si="82"/>
        <v/>
      </c>
      <c r="R427" s="4" t="str">
        <f t="shared" si="75"/>
        <v/>
      </c>
      <c r="S427" s="4" t="str">
        <f t="shared" si="76"/>
        <v/>
      </c>
      <c r="T427" s="100" t="str">
        <f t="shared" si="77"/>
        <v/>
      </c>
      <c r="U427" s="17"/>
      <c r="V427" s="6"/>
    </row>
    <row r="428" spans="5:22" s="103" customFormat="1" x14ac:dyDescent="0.2">
      <c r="E428" s="11" t="b">
        <f>IF(ISNUMBER('raw data'!B530),'raw data'!B530,FALSE)</f>
        <v>0</v>
      </c>
      <c r="F428" s="13" t="b">
        <f>IF(ISNUMBER('raw data'!C530),'raw data'!C530,FALSE)</f>
        <v>0</v>
      </c>
      <c r="G428" s="12" t="b">
        <f>IF(ISNUMBER('raw data'!D530),'raw data'!D530,FALSE)</f>
        <v>0</v>
      </c>
      <c r="H428" s="14" t="e">
        <f t="shared" si="78"/>
        <v>#NUM!</v>
      </c>
      <c r="I428" s="104" t="e">
        <f>IF(ISNUMBER(results!C$38),4*PI()*F428/((G428*0.001)^2*results!C$38),4*PI()*F428/((G428*0.001)^2*results!D$38))</f>
        <v>#DIV/0!</v>
      </c>
      <c r="J428" s="15">
        <f t="shared" si="79"/>
        <v>5.6999999999999877</v>
      </c>
      <c r="K428" s="5">
        <f t="shared" si="72"/>
        <v>302</v>
      </c>
      <c r="L428" s="1">
        <f t="shared" si="73"/>
        <v>5.6970934865054046</v>
      </c>
      <c r="M428" s="2">
        <f t="shared" si="74"/>
        <v>18.013677216545513</v>
      </c>
      <c r="N428" s="3" t="b">
        <f t="shared" si="83"/>
        <v>0</v>
      </c>
      <c r="O428" s="3" t="str">
        <f t="shared" si="80"/>
        <v/>
      </c>
      <c r="P428" s="4" t="str">
        <f t="shared" si="81"/>
        <v/>
      </c>
      <c r="Q428" s="4" t="str">
        <f t="shared" si="82"/>
        <v/>
      </c>
      <c r="R428" s="4" t="str">
        <f t="shared" si="75"/>
        <v/>
      </c>
      <c r="S428" s="4" t="str">
        <f t="shared" si="76"/>
        <v/>
      </c>
      <c r="T428" s="100" t="str">
        <f t="shared" si="77"/>
        <v/>
      </c>
      <c r="U428" s="17"/>
      <c r="V428" s="6"/>
    </row>
    <row r="429" spans="5:22" s="103" customFormat="1" x14ac:dyDescent="0.2">
      <c r="E429" s="11" t="b">
        <f>IF(ISNUMBER('raw data'!B531),'raw data'!B531,FALSE)</f>
        <v>0</v>
      </c>
      <c r="F429" s="13" t="b">
        <f>IF(ISNUMBER('raw data'!C531),'raw data'!C531,FALSE)</f>
        <v>0</v>
      </c>
      <c r="G429" s="12" t="b">
        <f>IF(ISNUMBER('raw data'!D531),'raw data'!D531,FALSE)</f>
        <v>0</v>
      </c>
      <c r="H429" s="14" t="e">
        <f t="shared" si="78"/>
        <v>#NUM!</v>
      </c>
      <c r="I429" s="104" t="e">
        <f>IF(ISNUMBER(results!C$38),4*PI()*F429/((G429*0.001)^2*results!C$38),4*PI()*F429/((G429*0.001)^2*results!D$38))</f>
        <v>#DIV/0!</v>
      </c>
      <c r="J429" s="15">
        <f t="shared" si="79"/>
        <v>5.6999999999999877</v>
      </c>
      <c r="K429" s="5">
        <f t="shared" si="72"/>
        <v>302</v>
      </c>
      <c r="L429" s="1">
        <f t="shared" si="73"/>
        <v>5.6970934865054046</v>
      </c>
      <c r="M429" s="2">
        <f t="shared" si="74"/>
        <v>18.013677216545513</v>
      </c>
      <c r="N429" s="3" t="b">
        <f t="shared" si="83"/>
        <v>0</v>
      </c>
      <c r="O429" s="3" t="str">
        <f t="shared" si="80"/>
        <v/>
      </c>
      <c r="P429" s="4" t="str">
        <f t="shared" si="81"/>
        <v/>
      </c>
      <c r="Q429" s="4" t="str">
        <f t="shared" si="82"/>
        <v/>
      </c>
      <c r="R429" s="4" t="str">
        <f t="shared" si="75"/>
        <v/>
      </c>
      <c r="S429" s="4" t="str">
        <f t="shared" si="76"/>
        <v/>
      </c>
      <c r="T429" s="100" t="str">
        <f t="shared" si="77"/>
        <v/>
      </c>
      <c r="U429" s="17"/>
      <c r="V429" s="6"/>
    </row>
    <row r="430" spans="5:22" s="103" customFormat="1" x14ac:dyDescent="0.2">
      <c r="E430" s="11" t="b">
        <f>IF(ISNUMBER('raw data'!B532),'raw data'!B532,FALSE)</f>
        <v>0</v>
      </c>
      <c r="F430" s="13" t="b">
        <f>IF(ISNUMBER('raw data'!C532),'raw data'!C532,FALSE)</f>
        <v>0</v>
      </c>
      <c r="G430" s="12" t="b">
        <f>IF(ISNUMBER('raw data'!D532),'raw data'!D532,FALSE)</f>
        <v>0</v>
      </c>
      <c r="H430" s="14" t="e">
        <f t="shared" si="78"/>
        <v>#NUM!</v>
      </c>
      <c r="I430" s="104" t="e">
        <f>IF(ISNUMBER(results!C$38),4*PI()*F430/((G430*0.001)^2*results!C$38),4*PI()*F430/((G430*0.001)^2*results!D$38))</f>
        <v>#DIV/0!</v>
      </c>
      <c r="J430" s="15">
        <f t="shared" si="79"/>
        <v>5.6999999999999877</v>
      </c>
      <c r="K430" s="5">
        <f t="shared" si="72"/>
        <v>302</v>
      </c>
      <c r="L430" s="1">
        <f t="shared" si="73"/>
        <v>5.6970934865054046</v>
      </c>
      <c r="M430" s="2">
        <f t="shared" si="74"/>
        <v>18.013677216545513</v>
      </c>
      <c r="N430" s="3" t="b">
        <f t="shared" si="83"/>
        <v>0</v>
      </c>
      <c r="O430" s="3" t="str">
        <f t="shared" si="80"/>
        <v/>
      </c>
      <c r="P430" s="4" t="str">
        <f t="shared" si="81"/>
        <v/>
      </c>
      <c r="Q430" s="4" t="str">
        <f t="shared" si="82"/>
        <v/>
      </c>
      <c r="R430" s="4" t="str">
        <f t="shared" si="75"/>
        <v/>
      </c>
      <c r="S430" s="4" t="str">
        <f t="shared" si="76"/>
        <v/>
      </c>
      <c r="T430" s="100" t="str">
        <f t="shared" si="77"/>
        <v/>
      </c>
      <c r="U430" s="17"/>
      <c r="V430" s="6"/>
    </row>
    <row r="431" spans="5:22" s="103" customFormat="1" x14ac:dyDescent="0.2">
      <c r="E431" s="11" t="b">
        <f>IF(ISNUMBER('raw data'!B533),'raw data'!B533,FALSE)</f>
        <v>0</v>
      </c>
      <c r="F431" s="13" t="b">
        <f>IF(ISNUMBER('raw data'!C533),'raw data'!C533,FALSE)</f>
        <v>0</v>
      </c>
      <c r="G431" s="12" t="b">
        <f>IF(ISNUMBER('raw data'!D533),'raw data'!D533,FALSE)</f>
        <v>0</v>
      </c>
      <c r="H431" s="14" t="e">
        <f t="shared" si="78"/>
        <v>#NUM!</v>
      </c>
      <c r="I431" s="104" t="e">
        <f>IF(ISNUMBER(results!C$38),4*PI()*F431/((G431*0.001)^2*results!C$38),4*PI()*F431/((G431*0.001)^2*results!D$38))</f>
        <v>#DIV/0!</v>
      </c>
      <c r="J431" s="15">
        <f t="shared" si="79"/>
        <v>5.6999999999999877</v>
      </c>
      <c r="K431" s="5">
        <f t="shared" si="72"/>
        <v>302</v>
      </c>
      <c r="L431" s="1">
        <f t="shared" si="73"/>
        <v>5.6970934865054046</v>
      </c>
      <c r="M431" s="2">
        <f t="shared" si="74"/>
        <v>18.013677216545513</v>
      </c>
      <c r="N431" s="3" t="b">
        <f t="shared" si="83"/>
        <v>0</v>
      </c>
      <c r="O431" s="3" t="str">
        <f t="shared" si="80"/>
        <v/>
      </c>
      <c r="P431" s="4" t="str">
        <f t="shared" si="81"/>
        <v/>
      </c>
      <c r="Q431" s="4" t="str">
        <f t="shared" si="82"/>
        <v/>
      </c>
      <c r="R431" s="4" t="str">
        <f t="shared" si="75"/>
        <v/>
      </c>
      <c r="S431" s="4" t="str">
        <f t="shared" si="76"/>
        <v/>
      </c>
      <c r="T431" s="100" t="str">
        <f t="shared" si="77"/>
        <v/>
      </c>
      <c r="U431" s="17"/>
      <c r="V431" s="6"/>
    </row>
    <row r="432" spans="5:22" s="103" customFormat="1" x14ac:dyDescent="0.2">
      <c r="E432" s="11" t="b">
        <f>IF(ISNUMBER('raw data'!B534),'raw data'!B534,FALSE)</f>
        <v>0</v>
      </c>
      <c r="F432" s="13" t="b">
        <f>IF(ISNUMBER('raw data'!C534),'raw data'!C534,FALSE)</f>
        <v>0</v>
      </c>
      <c r="G432" s="12" t="b">
        <f>IF(ISNUMBER('raw data'!D534),'raw data'!D534,FALSE)</f>
        <v>0</v>
      </c>
      <c r="H432" s="14" t="e">
        <f t="shared" si="78"/>
        <v>#NUM!</v>
      </c>
      <c r="I432" s="104" t="e">
        <f>IF(ISNUMBER(results!C$38),4*PI()*F432/((G432*0.001)^2*results!C$38),4*PI()*F432/((G432*0.001)^2*results!D$38))</f>
        <v>#DIV/0!</v>
      </c>
      <c r="J432" s="15">
        <f t="shared" si="79"/>
        <v>5.6999999999999877</v>
      </c>
      <c r="K432" s="5">
        <f t="shared" si="72"/>
        <v>302</v>
      </c>
      <c r="L432" s="1">
        <f t="shared" si="73"/>
        <v>5.6970934865054046</v>
      </c>
      <c r="M432" s="2">
        <f t="shared" si="74"/>
        <v>18.013677216545513</v>
      </c>
      <c r="N432" s="3" t="b">
        <f t="shared" si="83"/>
        <v>0</v>
      </c>
      <c r="O432" s="3" t="str">
        <f t="shared" si="80"/>
        <v/>
      </c>
      <c r="P432" s="4" t="str">
        <f t="shared" si="81"/>
        <v/>
      </c>
      <c r="Q432" s="4" t="str">
        <f t="shared" si="82"/>
        <v/>
      </c>
      <c r="R432" s="4" t="str">
        <f t="shared" si="75"/>
        <v/>
      </c>
      <c r="S432" s="4" t="str">
        <f t="shared" si="76"/>
        <v/>
      </c>
      <c r="T432" s="100" t="str">
        <f t="shared" si="77"/>
        <v/>
      </c>
      <c r="U432" s="17"/>
      <c r="V432" s="6"/>
    </row>
    <row r="433" spans="5:22" s="103" customFormat="1" x14ac:dyDescent="0.2">
      <c r="E433" s="11" t="b">
        <f>IF(ISNUMBER('raw data'!B535),'raw data'!B535,FALSE)</f>
        <v>0</v>
      </c>
      <c r="F433" s="13" t="b">
        <f>IF(ISNUMBER('raw data'!C535),'raw data'!C535,FALSE)</f>
        <v>0</v>
      </c>
      <c r="G433" s="12" t="b">
        <f>IF(ISNUMBER('raw data'!D535),'raw data'!D535,FALSE)</f>
        <v>0</v>
      </c>
      <c r="H433" s="14" t="e">
        <f t="shared" si="78"/>
        <v>#NUM!</v>
      </c>
      <c r="I433" s="104" t="e">
        <f>IF(ISNUMBER(results!C$38),4*PI()*F433/((G433*0.001)^2*results!C$38),4*PI()*F433/((G433*0.001)^2*results!D$38))</f>
        <v>#DIV/0!</v>
      </c>
      <c r="J433" s="15">
        <f t="shared" si="79"/>
        <v>5.6999999999999877</v>
      </c>
      <c r="K433" s="5">
        <f t="shared" si="72"/>
        <v>302</v>
      </c>
      <c r="L433" s="1">
        <f t="shared" si="73"/>
        <v>5.6970934865054046</v>
      </c>
      <c r="M433" s="2">
        <f t="shared" si="74"/>
        <v>18.013677216545513</v>
      </c>
      <c r="N433" s="3" t="b">
        <f t="shared" si="83"/>
        <v>0</v>
      </c>
      <c r="O433" s="3" t="str">
        <f t="shared" si="80"/>
        <v/>
      </c>
      <c r="P433" s="4" t="str">
        <f t="shared" si="81"/>
        <v/>
      </c>
      <c r="Q433" s="4" t="str">
        <f t="shared" si="82"/>
        <v/>
      </c>
      <c r="R433" s="4" t="str">
        <f t="shared" si="75"/>
        <v/>
      </c>
      <c r="S433" s="4" t="str">
        <f t="shared" si="76"/>
        <v/>
      </c>
      <c r="T433" s="100" t="str">
        <f t="shared" si="77"/>
        <v/>
      </c>
      <c r="U433" s="17"/>
      <c r="V433" s="6"/>
    </row>
    <row r="434" spans="5:22" s="103" customFormat="1" x14ac:dyDescent="0.2">
      <c r="E434" s="11" t="b">
        <f>IF(ISNUMBER('raw data'!B536),'raw data'!B536,FALSE)</f>
        <v>0</v>
      </c>
      <c r="F434" s="13" t="b">
        <f>IF(ISNUMBER('raw data'!C536),'raw data'!C536,FALSE)</f>
        <v>0</v>
      </c>
      <c r="G434" s="12" t="b">
        <f>IF(ISNUMBER('raw data'!D536),'raw data'!D536,FALSE)</f>
        <v>0</v>
      </c>
      <c r="H434" s="14" t="e">
        <f t="shared" si="78"/>
        <v>#NUM!</v>
      </c>
      <c r="I434" s="104" t="e">
        <f>IF(ISNUMBER(results!C$38),4*PI()*F434/((G434*0.001)^2*results!C$38),4*PI()*F434/((G434*0.001)^2*results!D$38))</f>
        <v>#DIV/0!</v>
      </c>
      <c r="J434" s="15">
        <f t="shared" si="79"/>
        <v>5.6999999999999877</v>
      </c>
      <c r="K434" s="5">
        <f t="shared" si="72"/>
        <v>302</v>
      </c>
      <c r="L434" s="1">
        <f t="shared" si="73"/>
        <v>5.6970934865054046</v>
      </c>
      <c r="M434" s="2">
        <f t="shared" si="74"/>
        <v>18.013677216545513</v>
      </c>
      <c r="N434" s="3" t="b">
        <f t="shared" si="83"/>
        <v>0</v>
      </c>
      <c r="O434" s="3" t="str">
        <f t="shared" si="80"/>
        <v/>
      </c>
      <c r="P434" s="4" t="str">
        <f t="shared" si="81"/>
        <v/>
      </c>
      <c r="Q434" s="4" t="str">
        <f t="shared" si="82"/>
        <v/>
      </c>
      <c r="R434" s="4" t="str">
        <f t="shared" si="75"/>
        <v/>
      </c>
      <c r="S434" s="4" t="str">
        <f t="shared" si="76"/>
        <v/>
      </c>
      <c r="T434" s="100" t="str">
        <f t="shared" si="77"/>
        <v/>
      </c>
      <c r="U434" s="17"/>
      <c r="V434" s="6"/>
    </row>
    <row r="435" spans="5:22" s="103" customFormat="1" x14ac:dyDescent="0.2">
      <c r="E435" s="11" t="b">
        <f>IF(ISNUMBER('raw data'!B537),'raw data'!B537,FALSE)</f>
        <v>0</v>
      </c>
      <c r="F435" s="13" t="b">
        <f>IF(ISNUMBER('raw data'!C537),'raw data'!C537,FALSE)</f>
        <v>0</v>
      </c>
      <c r="G435" s="12" t="b">
        <f>IF(ISNUMBER('raw data'!D537),'raw data'!D537,FALSE)</f>
        <v>0</v>
      </c>
      <c r="H435" s="14" t="e">
        <f t="shared" si="78"/>
        <v>#NUM!</v>
      </c>
      <c r="I435" s="104" t="e">
        <f>IF(ISNUMBER(results!C$38),4*PI()*F435/((G435*0.001)^2*results!C$38),4*PI()*F435/((G435*0.001)^2*results!D$38))</f>
        <v>#DIV/0!</v>
      </c>
      <c r="J435" s="15">
        <f t="shared" si="79"/>
        <v>5.6999999999999877</v>
      </c>
      <c r="K435" s="5">
        <f t="shared" si="72"/>
        <v>302</v>
      </c>
      <c r="L435" s="1">
        <f t="shared" si="73"/>
        <v>5.6970934865054046</v>
      </c>
      <c r="M435" s="2">
        <f t="shared" si="74"/>
        <v>18.013677216545513</v>
      </c>
      <c r="N435" s="3" t="b">
        <f t="shared" si="83"/>
        <v>0</v>
      </c>
      <c r="O435" s="3" t="str">
        <f t="shared" si="80"/>
        <v/>
      </c>
      <c r="P435" s="4" t="str">
        <f t="shared" si="81"/>
        <v/>
      </c>
      <c r="Q435" s="4" t="str">
        <f t="shared" si="82"/>
        <v/>
      </c>
      <c r="R435" s="4" t="str">
        <f t="shared" si="75"/>
        <v/>
      </c>
      <c r="S435" s="4" t="str">
        <f t="shared" si="76"/>
        <v/>
      </c>
      <c r="T435" s="100" t="str">
        <f t="shared" si="77"/>
        <v/>
      </c>
      <c r="U435" s="17"/>
      <c r="V435" s="6"/>
    </row>
    <row r="436" spans="5:22" s="103" customFormat="1" x14ac:dyDescent="0.2">
      <c r="E436" s="11" t="b">
        <f>IF(ISNUMBER('raw data'!B538),'raw data'!B538,FALSE)</f>
        <v>0</v>
      </c>
      <c r="F436" s="13" t="b">
        <f>IF(ISNUMBER('raw data'!C538),'raw data'!C538,FALSE)</f>
        <v>0</v>
      </c>
      <c r="G436" s="12" t="b">
        <f>IF(ISNUMBER('raw data'!D538),'raw data'!D538,FALSE)</f>
        <v>0</v>
      </c>
      <c r="H436" s="14" t="e">
        <f t="shared" si="78"/>
        <v>#NUM!</v>
      </c>
      <c r="I436" s="104" t="e">
        <f>IF(ISNUMBER(results!C$38),4*PI()*F436/((G436*0.001)^2*results!C$38),4*PI()*F436/((G436*0.001)^2*results!D$38))</f>
        <v>#DIV/0!</v>
      </c>
      <c r="J436" s="15">
        <f t="shared" si="79"/>
        <v>5.6999999999999877</v>
      </c>
      <c r="K436" s="5">
        <f t="shared" si="72"/>
        <v>302</v>
      </c>
      <c r="L436" s="1">
        <f t="shared" si="73"/>
        <v>5.6970934865054046</v>
      </c>
      <c r="M436" s="2">
        <f t="shared" si="74"/>
        <v>18.013677216545513</v>
      </c>
      <c r="N436" s="3" t="b">
        <f t="shared" si="83"/>
        <v>0</v>
      </c>
      <c r="O436" s="3" t="str">
        <f t="shared" si="80"/>
        <v/>
      </c>
      <c r="P436" s="4" t="str">
        <f t="shared" si="81"/>
        <v/>
      </c>
      <c r="Q436" s="4" t="str">
        <f t="shared" si="82"/>
        <v/>
      </c>
      <c r="R436" s="4" t="str">
        <f t="shared" si="75"/>
        <v/>
      </c>
      <c r="S436" s="4" t="str">
        <f t="shared" si="76"/>
        <v/>
      </c>
      <c r="T436" s="100" t="str">
        <f t="shared" si="77"/>
        <v/>
      </c>
      <c r="U436" s="17"/>
      <c r="V436" s="6"/>
    </row>
    <row r="437" spans="5:22" s="103" customFormat="1" x14ac:dyDescent="0.2">
      <c r="E437" s="11" t="b">
        <f>IF(ISNUMBER('raw data'!B539),'raw data'!B539,FALSE)</f>
        <v>0</v>
      </c>
      <c r="F437" s="13" t="b">
        <f>IF(ISNUMBER('raw data'!C539),'raw data'!C539,FALSE)</f>
        <v>0</v>
      </c>
      <c r="G437" s="12" t="b">
        <f>IF(ISNUMBER('raw data'!D539),'raw data'!D539,FALSE)</f>
        <v>0</v>
      </c>
      <c r="H437" s="14" t="e">
        <f t="shared" si="78"/>
        <v>#NUM!</v>
      </c>
      <c r="I437" s="104" t="e">
        <f>IF(ISNUMBER(results!C$38),4*PI()*F437/((G437*0.001)^2*results!C$38),4*PI()*F437/((G437*0.001)^2*results!D$38))</f>
        <v>#DIV/0!</v>
      </c>
      <c r="J437" s="15">
        <f t="shared" si="79"/>
        <v>5.6999999999999877</v>
      </c>
      <c r="K437" s="5">
        <f t="shared" si="72"/>
        <v>302</v>
      </c>
      <c r="L437" s="1">
        <f t="shared" si="73"/>
        <v>5.6970934865054046</v>
      </c>
      <c r="M437" s="2">
        <f t="shared" si="74"/>
        <v>18.013677216545513</v>
      </c>
      <c r="N437" s="3" t="b">
        <f t="shared" si="83"/>
        <v>0</v>
      </c>
      <c r="O437" s="3" t="str">
        <f t="shared" si="80"/>
        <v/>
      </c>
      <c r="P437" s="4" t="str">
        <f t="shared" si="81"/>
        <v/>
      </c>
      <c r="Q437" s="4" t="str">
        <f t="shared" si="82"/>
        <v/>
      </c>
      <c r="R437" s="4" t="str">
        <f t="shared" si="75"/>
        <v/>
      </c>
      <c r="S437" s="4" t="str">
        <f t="shared" si="76"/>
        <v/>
      </c>
      <c r="T437" s="100" t="str">
        <f t="shared" si="77"/>
        <v/>
      </c>
      <c r="U437" s="17"/>
      <c r="V437" s="6"/>
    </row>
    <row r="438" spans="5:22" s="103" customFormat="1" x14ac:dyDescent="0.2">
      <c r="E438" s="11" t="b">
        <f>IF(ISNUMBER('raw data'!B540),'raw data'!B540,FALSE)</f>
        <v>0</v>
      </c>
      <c r="F438" s="13" t="b">
        <f>IF(ISNUMBER('raw data'!C540),'raw data'!C540,FALSE)</f>
        <v>0</v>
      </c>
      <c r="G438" s="12" t="b">
        <f>IF(ISNUMBER('raw data'!D540),'raw data'!D540,FALSE)</f>
        <v>0</v>
      </c>
      <c r="H438" s="14" t="e">
        <f t="shared" si="78"/>
        <v>#NUM!</v>
      </c>
      <c r="I438" s="104" t="e">
        <f>IF(ISNUMBER(results!C$38),4*PI()*F438/((G438*0.001)^2*results!C$38),4*PI()*F438/((G438*0.001)^2*results!D$38))</f>
        <v>#DIV/0!</v>
      </c>
      <c r="J438" s="15">
        <f t="shared" si="79"/>
        <v>5.6999999999999877</v>
      </c>
      <c r="K438" s="5">
        <f t="shared" si="72"/>
        <v>302</v>
      </c>
      <c r="L438" s="1">
        <f t="shared" si="73"/>
        <v>5.6970934865054046</v>
      </c>
      <c r="M438" s="2">
        <f t="shared" si="74"/>
        <v>18.013677216545513</v>
      </c>
      <c r="N438" s="3" t="b">
        <f t="shared" si="83"/>
        <v>0</v>
      </c>
      <c r="O438" s="3" t="str">
        <f t="shared" si="80"/>
        <v/>
      </c>
      <c r="P438" s="4" t="str">
        <f t="shared" si="81"/>
        <v/>
      </c>
      <c r="Q438" s="4" t="str">
        <f t="shared" si="82"/>
        <v/>
      </c>
      <c r="R438" s="4" t="str">
        <f t="shared" si="75"/>
        <v/>
      </c>
      <c r="S438" s="4" t="str">
        <f t="shared" si="76"/>
        <v/>
      </c>
      <c r="T438" s="100" t="str">
        <f t="shared" si="77"/>
        <v/>
      </c>
      <c r="U438" s="17"/>
      <c r="V438" s="6"/>
    </row>
    <row r="439" spans="5:22" s="103" customFormat="1" x14ac:dyDescent="0.2">
      <c r="E439" s="11" t="b">
        <f>IF(ISNUMBER('raw data'!B541),'raw data'!B541,FALSE)</f>
        <v>0</v>
      </c>
      <c r="F439" s="13" t="b">
        <f>IF(ISNUMBER('raw data'!C541),'raw data'!C541,FALSE)</f>
        <v>0</v>
      </c>
      <c r="G439" s="12" t="b">
        <f>IF(ISNUMBER('raw data'!D541),'raw data'!D541,FALSE)</f>
        <v>0</v>
      </c>
      <c r="H439" s="14" t="e">
        <f t="shared" si="78"/>
        <v>#NUM!</v>
      </c>
      <c r="I439" s="104" t="e">
        <f>IF(ISNUMBER(results!C$38),4*PI()*F439/((G439*0.001)^2*results!C$38),4*PI()*F439/((G439*0.001)^2*results!D$38))</f>
        <v>#DIV/0!</v>
      </c>
      <c r="J439" s="15">
        <f t="shared" si="79"/>
        <v>5.6999999999999877</v>
      </c>
      <c r="K439" s="5">
        <f t="shared" si="72"/>
        <v>302</v>
      </c>
      <c r="L439" s="1">
        <f t="shared" si="73"/>
        <v>5.6970934865054046</v>
      </c>
      <c r="M439" s="2">
        <f t="shared" si="74"/>
        <v>18.013677216545513</v>
      </c>
      <c r="N439" s="3" t="b">
        <f t="shared" si="83"/>
        <v>0</v>
      </c>
      <c r="O439" s="3" t="str">
        <f t="shared" si="80"/>
        <v/>
      </c>
      <c r="P439" s="4" t="str">
        <f t="shared" si="81"/>
        <v/>
      </c>
      <c r="Q439" s="4" t="str">
        <f t="shared" si="82"/>
        <v/>
      </c>
      <c r="R439" s="4" t="str">
        <f t="shared" si="75"/>
        <v/>
      </c>
      <c r="S439" s="4" t="str">
        <f t="shared" si="76"/>
        <v/>
      </c>
      <c r="T439" s="100" t="str">
        <f t="shared" si="77"/>
        <v/>
      </c>
      <c r="U439" s="17"/>
      <c r="V439" s="6"/>
    </row>
    <row r="440" spans="5:22" s="103" customFormat="1" x14ac:dyDescent="0.2">
      <c r="E440" s="11" t="b">
        <f>IF(ISNUMBER('raw data'!B542),'raw data'!B542,FALSE)</f>
        <v>0</v>
      </c>
      <c r="F440" s="13" t="b">
        <f>IF(ISNUMBER('raw data'!C542),'raw data'!C542,FALSE)</f>
        <v>0</v>
      </c>
      <c r="G440" s="12" t="b">
        <f>IF(ISNUMBER('raw data'!D542),'raw data'!D542,FALSE)</f>
        <v>0</v>
      </c>
      <c r="H440" s="14" t="e">
        <f t="shared" si="78"/>
        <v>#NUM!</v>
      </c>
      <c r="I440" s="104" t="e">
        <f>IF(ISNUMBER(results!C$38),4*PI()*F440/((G440*0.001)^2*results!C$38),4*PI()*F440/((G440*0.001)^2*results!D$38))</f>
        <v>#DIV/0!</v>
      </c>
      <c r="J440" s="15">
        <f t="shared" si="79"/>
        <v>5.6999999999999877</v>
      </c>
      <c r="K440" s="5">
        <f t="shared" si="72"/>
        <v>302</v>
      </c>
      <c r="L440" s="1">
        <f t="shared" si="73"/>
        <v>5.6970934865054046</v>
      </c>
      <c r="M440" s="2">
        <f t="shared" si="74"/>
        <v>18.013677216545513</v>
      </c>
      <c r="N440" s="3" t="b">
        <f t="shared" si="83"/>
        <v>0</v>
      </c>
      <c r="O440" s="3" t="str">
        <f t="shared" si="80"/>
        <v/>
      </c>
      <c r="P440" s="4" t="str">
        <f t="shared" si="81"/>
        <v/>
      </c>
      <c r="Q440" s="4" t="str">
        <f t="shared" si="82"/>
        <v/>
      </c>
      <c r="R440" s="4" t="str">
        <f t="shared" si="75"/>
        <v/>
      </c>
      <c r="S440" s="4" t="str">
        <f t="shared" si="76"/>
        <v/>
      </c>
      <c r="T440" s="100" t="str">
        <f t="shared" si="77"/>
        <v/>
      </c>
      <c r="U440" s="17"/>
      <c r="V440" s="6"/>
    </row>
    <row r="441" spans="5:22" s="103" customFormat="1" x14ac:dyDescent="0.2">
      <c r="E441" s="11" t="b">
        <f>IF(ISNUMBER('raw data'!B543),'raw data'!B543,FALSE)</f>
        <v>0</v>
      </c>
      <c r="F441" s="13" t="b">
        <f>IF(ISNUMBER('raw data'!C543),'raw data'!C543,FALSE)</f>
        <v>0</v>
      </c>
      <c r="G441" s="12" t="b">
        <f>IF(ISNUMBER('raw data'!D543),'raw data'!D543,FALSE)</f>
        <v>0</v>
      </c>
      <c r="H441" s="14" t="e">
        <f t="shared" si="78"/>
        <v>#NUM!</v>
      </c>
      <c r="I441" s="104" t="e">
        <f>IF(ISNUMBER(results!C$38),4*PI()*F441/((G441*0.001)^2*results!C$38),4*PI()*F441/((G441*0.001)^2*results!D$38))</f>
        <v>#DIV/0!</v>
      </c>
      <c r="J441" s="15">
        <f t="shared" si="79"/>
        <v>5.6999999999999877</v>
      </c>
      <c r="K441" s="5">
        <f t="shared" si="72"/>
        <v>302</v>
      </c>
      <c r="L441" s="1">
        <f t="shared" si="73"/>
        <v>5.6970934865054046</v>
      </c>
      <c r="M441" s="2">
        <f t="shared" si="74"/>
        <v>18.013677216545513</v>
      </c>
      <c r="N441" s="3" t="b">
        <f t="shared" si="83"/>
        <v>0</v>
      </c>
      <c r="O441" s="3" t="str">
        <f t="shared" si="80"/>
        <v/>
      </c>
      <c r="P441" s="4" t="str">
        <f t="shared" si="81"/>
        <v/>
      </c>
      <c r="Q441" s="4" t="str">
        <f t="shared" si="82"/>
        <v/>
      </c>
      <c r="R441" s="4" t="str">
        <f t="shared" si="75"/>
        <v/>
      </c>
      <c r="S441" s="4" t="str">
        <f t="shared" si="76"/>
        <v/>
      </c>
      <c r="T441" s="100" t="str">
        <f t="shared" si="77"/>
        <v/>
      </c>
      <c r="U441" s="17"/>
      <c r="V441" s="6"/>
    </row>
    <row r="442" spans="5:22" s="103" customFormat="1" x14ac:dyDescent="0.2">
      <c r="E442" s="11" t="b">
        <f>IF(ISNUMBER('raw data'!B544),'raw data'!B544,FALSE)</f>
        <v>0</v>
      </c>
      <c r="F442" s="13" t="b">
        <f>IF(ISNUMBER('raw data'!C544),'raw data'!C544,FALSE)</f>
        <v>0</v>
      </c>
      <c r="G442" s="12" t="b">
        <f>IF(ISNUMBER('raw data'!D544),'raw data'!D544,FALSE)</f>
        <v>0</v>
      </c>
      <c r="H442" s="14" t="e">
        <f t="shared" si="78"/>
        <v>#NUM!</v>
      </c>
      <c r="I442" s="104" t="e">
        <f>IF(ISNUMBER(results!C$38),4*PI()*F442/((G442*0.001)^2*results!C$38),4*PI()*F442/((G442*0.001)^2*results!D$38))</f>
        <v>#DIV/0!</v>
      </c>
      <c r="J442" s="15">
        <f t="shared" si="79"/>
        <v>5.6999999999999877</v>
      </c>
      <c r="K442" s="5">
        <f t="shared" si="72"/>
        <v>302</v>
      </c>
      <c r="L442" s="1">
        <f t="shared" si="73"/>
        <v>5.6970934865054046</v>
      </c>
      <c r="M442" s="2">
        <f t="shared" si="74"/>
        <v>18.013677216545513</v>
      </c>
      <c r="N442" s="3" t="b">
        <f t="shared" si="83"/>
        <v>0</v>
      </c>
      <c r="O442" s="3" t="str">
        <f t="shared" si="80"/>
        <v/>
      </c>
      <c r="P442" s="4" t="str">
        <f t="shared" si="81"/>
        <v/>
      </c>
      <c r="Q442" s="4" t="str">
        <f t="shared" si="82"/>
        <v/>
      </c>
      <c r="R442" s="4" t="str">
        <f t="shared" si="75"/>
        <v/>
      </c>
      <c r="S442" s="4" t="str">
        <f t="shared" si="76"/>
        <v/>
      </c>
      <c r="T442" s="100" t="str">
        <f t="shared" si="77"/>
        <v/>
      </c>
      <c r="U442" s="17"/>
      <c r="V442" s="6"/>
    </row>
    <row r="443" spans="5:22" s="103" customFormat="1" x14ac:dyDescent="0.2">
      <c r="E443" s="11" t="b">
        <f>IF(ISNUMBER('raw data'!B545),'raw data'!B545,FALSE)</f>
        <v>0</v>
      </c>
      <c r="F443" s="13" t="b">
        <f>IF(ISNUMBER('raw data'!C545),'raw data'!C545,FALSE)</f>
        <v>0</v>
      </c>
      <c r="G443" s="12" t="b">
        <f>IF(ISNUMBER('raw data'!D545),'raw data'!D545,FALSE)</f>
        <v>0</v>
      </c>
      <c r="H443" s="14" t="e">
        <f t="shared" si="78"/>
        <v>#NUM!</v>
      </c>
      <c r="I443" s="104" t="e">
        <f>IF(ISNUMBER(results!C$38),4*PI()*F443/((G443*0.001)^2*results!C$38),4*PI()*F443/((G443*0.001)^2*results!D$38))</f>
        <v>#DIV/0!</v>
      </c>
      <c r="J443" s="15">
        <f t="shared" si="79"/>
        <v>5.6999999999999877</v>
      </c>
      <c r="K443" s="5">
        <f t="shared" si="72"/>
        <v>302</v>
      </c>
      <c r="L443" s="1">
        <f t="shared" si="73"/>
        <v>5.6970934865054046</v>
      </c>
      <c r="M443" s="2">
        <f t="shared" si="74"/>
        <v>18.013677216545513</v>
      </c>
      <c r="N443" s="3" t="b">
        <f t="shared" si="83"/>
        <v>0</v>
      </c>
      <c r="O443" s="3" t="str">
        <f t="shared" si="80"/>
        <v/>
      </c>
      <c r="P443" s="4" t="str">
        <f t="shared" si="81"/>
        <v/>
      </c>
      <c r="Q443" s="4" t="str">
        <f t="shared" si="82"/>
        <v/>
      </c>
      <c r="R443" s="4" t="str">
        <f t="shared" si="75"/>
        <v/>
      </c>
      <c r="S443" s="4" t="str">
        <f t="shared" si="76"/>
        <v/>
      </c>
      <c r="T443" s="100" t="str">
        <f t="shared" si="77"/>
        <v/>
      </c>
      <c r="U443" s="17"/>
      <c r="V443" s="6"/>
    </row>
    <row r="444" spans="5:22" s="103" customFormat="1" x14ac:dyDescent="0.2">
      <c r="E444" s="11" t="b">
        <f>IF(ISNUMBER('raw data'!B546),'raw data'!B546,FALSE)</f>
        <v>0</v>
      </c>
      <c r="F444" s="13" t="b">
        <f>IF(ISNUMBER('raw data'!C546),'raw data'!C546,FALSE)</f>
        <v>0</v>
      </c>
      <c r="G444" s="12" t="b">
        <f>IF(ISNUMBER('raw data'!D546),'raw data'!D546,FALSE)</f>
        <v>0</v>
      </c>
      <c r="H444" s="14" t="e">
        <f t="shared" si="78"/>
        <v>#NUM!</v>
      </c>
      <c r="I444" s="104" t="e">
        <f>IF(ISNUMBER(results!C$38),4*PI()*F444/((G444*0.001)^2*results!C$38),4*PI()*F444/((G444*0.001)^2*results!D$38))</f>
        <v>#DIV/0!</v>
      </c>
      <c r="J444" s="15">
        <f t="shared" si="79"/>
        <v>5.6999999999999877</v>
      </c>
      <c r="K444" s="5">
        <f t="shared" si="72"/>
        <v>302</v>
      </c>
      <c r="L444" s="1">
        <f t="shared" si="73"/>
        <v>5.6970934865054046</v>
      </c>
      <c r="M444" s="2">
        <f t="shared" si="74"/>
        <v>18.013677216545513</v>
      </c>
      <c r="N444" s="3" t="b">
        <f t="shared" si="83"/>
        <v>0</v>
      </c>
      <c r="O444" s="3" t="str">
        <f t="shared" si="80"/>
        <v/>
      </c>
      <c r="P444" s="4" t="str">
        <f t="shared" si="81"/>
        <v/>
      </c>
      <c r="Q444" s="4" t="str">
        <f t="shared" si="82"/>
        <v/>
      </c>
      <c r="R444" s="4" t="str">
        <f t="shared" si="75"/>
        <v/>
      </c>
      <c r="S444" s="4" t="str">
        <f t="shared" si="76"/>
        <v/>
      </c>
      <c r="T444" s="100" t="str">
        <f t="shared" si="77"/>
        <v/>
      </c>
      <c r="U444" s="17"/>
      <c r="V444" s="6"/>
    </row>
    <row r="445" spans="5:22" s="103" customFormat="1" x14ac:dyDescent="0.2">
      <c r="E445" s="11" t="b">
        <f>IF(ISNUMBER('raw data'!B547),'raw data'!B547,FALSE)</f>
        <v>0</v>
      </c>
      <c r="F445" s="13" t="b">
        <f>IF(ISNUMBER('raw data'!C547),'raw data'!C547,FALSE)</f>
        <v>0</v>
      </c>
      <c r="G445" s="12" t="b">
        <f>IF(ISNUMBER('raw data'!D547),'raw data'!D547,FALSE)</f>
        <v>0</v>
      </c>
      <c r="H445" s="14" t="e">
        <f t="shared" si="78"/>
        <v>#NUM!</v>
      </c>
      <c r="I445" s="104" t="e">
        <f>IF(ISNUMBER(results!C$38),4*PI()*F445/((G445*0.001)^2*results!C$38),4*PI()*F445/((G445*0.001)^2*results!D$38))</f>
        <v>#DIV/0!</v>
      </c>
      <c r="J445" s="15">
        <f t="shared" si="79"/>
        <v>5.6999999999999877</v>
      </c>
      <c r="K445" s="5">
        <f t="shared" si="72"/>
        <v>302</v>
      </c>
      <c r="L445" s="1">
        <f t="shared" si="73"/>
        <v>5.6970934865054046</v>
      </c>
      <c r="M445" s="2">
        <f t="shared" si="74"/>
        <v>18.013677216545513</v>
      </c>
      <c r="N445" s="3" t="b">
        <f t="shared" si="83"/>
        <v>0</v>
      </c>
      <c r="O445" s="3" t="str">
        <f t="shared" si="80"/>
        <v/>
      </c>
      <c r="P445" s="4" t="str">
        <f t="shared" si="81"/>
        <v/>
      </c>
      <c r="Q445" s="4" t="str">
        <f t="shared" si="82"/>
        <v/>
      </c>
      <c r="R445" s="4" t="str">
        <f t="shared" si="75"/>
        <v/>
      </c>
      <c r="S445" s="4" t="str">
        <f t="shared" si="76"/>
        <v/>
      </c>
      <c r="T445" s="100" t="str">
        <f t="shared" si="77"/>
        <v/>
      </c>
      <c r="U445" s="17"/>
      <c r="V445" s="6"/>
    </row>
    <row r="446" spans="5:22" s="103" customFormat="1" x14ac:dyDescent="0.2">
      <c r="E446" s="11" t="b">
        <f>IF(ISNUMBER('raw data'!B548),'raw data'!B548,FALSE)</f>
        <v>0</v>
      </c>
      <c r="F446" s="13" t="b">
        <f>IF(ISNUMBER('raw data'!C548),'raw data'!C548,FALSE)</f>
        <v>0</v>
      </c>
      <c r="G446" s="12" t="b">
        <f>IF(ISNUMBER('raw data'!D548),'raw data'!D548,FALSE)</f>
        <v>0</v>
      </c>
      <c r="H446" s="14" t="e">
        <f t="shared" si="78"/>
        <v>#NUM!</v>
      </c>
      <c r="I446" s="104" t="e">
        <f>IF(ISNUMBER(results!C$38),4*PI()*F446/((G446*0.001)^2*results!C$38),4*PI()*F446/((G446*0.001)^2*results!D$38))</f>
        <v>#DIV/0!</v>
      </c>
      <c r="J446" s="15">
        <f t="shared" si="79"/>
        <v>5.6999999999999877</v>
      </c>
      <c r="K446" s="5">
        <f t="shared" si="72"/>
        <v>302</v>
      </c>
      <c r="L446" s="1">
        <f t="shared" si="73"/>
        <v>5.6970934865054046</v>
      </c>
      <c r="M446" s="2">
        <f t="shared" si="74"/>
        <v>18.013677216545513</v>
      </c>
      <c r="N446" s="3" t="b">
        <f t="shared" si="83"/>
        <v>0</v>
      </c>
      <c r="O446" s="3" t="str">
        <f t="shared" si="80"/>
        <v/>
      </c>
      <c r="P446" s="4" t="str">
        <f t="shared" si="81"/>
        <v/>
      </c>
      <c r="Q446" s="4" t="str">
        <f t="shared" si="82"/>
        <v/>
      </c>
      <c r="R446" s="4" t="str">
        <f t="shared" si="75"/>
        <v/>
      </c>
      <c r="S446" s="4" t="str">
        <f t="shared" si="76"/>
        <v/>
      </c>
      <c r="T446" s="100" t="str">
        <f t="shared" si="77"/>
        <v/>
      </c>
      <c r="U446" s="17"/>
      <c r="V446" s="6"/>
    </row>
    <row r="447" spans="5:22" s="103" customFormat="1" x14ac:dyDescent="0.2">
      <c r="E447" s="11" t="b">
        <f>IF(ISNUMBER('raw data'!B549),'raw data'!B549,FALSE)</f>
        <v>0</v>
      </c>
      <c r="F447" s="13" t="b">
        <f>IF(ISNUMBER('raw data'!C549),'raw data'!C549,FALSE)</f>
        <v>0</v>
      </c>
      <c r="G447" s="12" t="b">
        <f>IF(ISNUMBER('raw data'!D549),'raw data'!D549,FALSE)</f>
        <v>0</v>
      </c>
      <c r="H447" s="14" t="e">
        <f t="shared" si="78"/>
        <v>#NUM!</v>
      </c>
      <c r="I447" s="104" t="e">
        <f>IF(ISNUMBER(results!C$38),4*PI()*F447/((G447*0.001)^2*results!C$38),4*PI()*F447/((G447*0.001)^2*results!D$38))</f>
        <v>#DIV/0!</v>
      </c>
      <c r="J447" s="15">
        <f t="shared" si="79"/>
        <v>5.6999999999999877</v>
      </c>
      <c r="K447" s="5">
        <f t="shared" si="72"/>
        <v>302</v>
      </c>
      <c r="L447" s="1">
        <f t="shared" si="73"/>
        <v>5.6970934865054046</v>
      </c>
      <c r="M447" s="2">
        <f t="shared" si="74"/>
        <v>18.013677216545513</v>
      </c>
      <c r="N447" s="3" t="b">
        <f t="shared" si="83"/>
        <v>0</v>
      </c>
      <c r="O447" s="3" t="str">
        <f t="shared" si="80"/>
        <v/>
      </c>
      <c r="P447" s="4" t="str">
        <f t="shared" si="81"/>
        <v/>
      </c>
      <c r="Q447" s="4" t="str">
        <f t="shared" si="82"/>
        <v/>
      </c>
      <c r="R447" s="4" t="str">
        <f t="shared" si="75"/>
        <v/>
      </c>
      <c r="S447" s="4" t="str">
        <f t="shared" si="76"/>
        <v/>
      </c>
      <c r="T447" s="100" t="str">
        <f t="shared" si="77"/>
        <v/>
      </c>
      <c r="U447" s="17"/>
      <c r="V447" s="6"/>
    </row>
    <row r="448" spans="5:22" s="103" customFormat="1" x14ac:dyDescent="0.2">
      <c r="E448" s="11" t="b">
        <f>IF(ISNUMBER('raw data'!B550),'raw data'!B550,FALSE)</f>
        <v>0</v>
      </c>
      <c r="F448" s="13" t="b">
        <f>IF(ISNUMBER('raw data'!C550),'raw data'!C550,FALSE)</f>
        <v>0</v>
      </c>
      <c r="G448" s="12" t="b">
        <f>IF(ISNUMBER('raw data'!D550),'raw data'!D550,FALSE)</f>
        <v>0</v>
      </c>
      <c r="H448" s="14" t="e">
        <f t="shared" si="78"/>
        <v>#NUM!</v>
      </c>
      <c r="I448" s="104" t="e">
        <f>IF(ISNUMBER(results!C$38),4*PI()*F448/((G448*0.001)^2*results!C$38),4*PI()*F448/((G448*0.001)^2*results!D$38))</f>
        <v>#DIV/0!</v>
      </c>
      <c r="J448" s="15">
        <f t="shared" si="79"/>
        <v>5.6999999999999877</v>
      </c>
      <c r="K448" s="5">
        <f t="shared" si="72"/>
        <v>302</v>
      </c>
      <c r="L448" s="1">
        <f t="shared" si="73"/>
        <v>5.6970934865054046</v>
      </c>
      <c r="M448" s="2">
        <f t="shared" si="74"/>
        <v>18.013677216545513</v>
      </c>
      <c r="N448" s="3" t="b">
        <f t="shared" si="83"/>
        <v>0</v>
      </c>
      <c r="O448" s="3" t="str">
        <f t="shared" si="80"/>
        <v/>
      </c>
      <c r="P448" s="4" t="str">
        <f t="shared" si="81"/>
        <v/>
      </c>
      <c r="Q448" s="4" t="str">
        <f t="shared" si="82"/>
        <v/>
      </c>
      <c r="R448" s="4" t="str">
        <f t="shared" si="75"/>
        <v/>
      </c>
      <c r="S448" s="4" t="str">
        <f t="shared" si="76"/>
        <v/>
      </c>
      <c r="T448" s="100" t="str">
        <f t="shared" si="77"/>
        <v/>
      </c>
      <c r="U448" s="17"/>
      <c r="V448" s="6"/>
    </row>
    <row r="449" spans="5:22" s="103" customFormat="1" x14ac:dyDescent="0.2">
      <c r="E449" s="11" t="b">
        <f>IF(ISNUMBER('raw data'!B551),'raw data'!B551,FALSE)</f>
        <v>0</v>
      </c>
      <c r="F449" s="13" t="b">
        <f>IF(ISNUMBER('raw data'!C551),'raw data'!C551,FALSE)</f>
        <v>0</v>
      </c>
      <c r="G449" s="12" t="b">
        <f>IF(ISNUMBER('raw data'!D551),'raw data'!D551,FALSE)</f>
        <v>0</v>
      </c>
      <c r="H449" s="14" t="e">
        <f t="shared" si="78"/>
        <v>#NUM!</v>
      </c>
      <c r="I449" s="104" t="e">
        <f>IF(ISNUMBER(results!C$38),4*PI()*F449/((G449*0.001)^2*results!C$38),4*PI()*F449/((G449*0.001)^2*results!D$38))</f>
        <v>#DIV/0!</v>
      </c>
      <c r="J449" s="15">
        <f t="shared" si="79"/>
        <v>5.6999999999999877</v>
      </c>
      <c r="K449" s="5">
        <f t="shared" si="72"/>
        <v>302</v>
      </c>
      <c r="L449" s="1">
        <f t="shared" si="73"/>
        <v>5.6970934865054046</v>
      </c>
      <c r="M449" s="2">
        <f t="shared" si="74"/>
        <v>18.013677216545513</v>
      </c>
      <c r="N449" s="3" t="b">
        <f t="shared" si="83"/>
        <v>0</v>
      </c>
      <c r="O449" s="3" t="str">
        <f t="shared" si="80"/>
        <v/>
      </c>
      <c r="P449" s="4" t="str">
        <f t="shared" si="81"/>
        <v/>
      </c>
      <c r="Q449" s="4" t="str">
        <f t="shared" si="82"/>
        <v/>
      </c>
      <c r="R449" s="4" t="str">
        <f t="shared" si="75"/>
        <v/>
      </c>
      <c r="S449" s="4" t="str">
        <f t="shared" si="76"/>
        <v/>
      </c>
      <c r="T449" s="100" t="str">
        <f t="shared" si="77"/>
        <v/>
      </c>
      <c r="U449" s="17"/>
      <c r="V449" s="6"/>
    </row>
    <row r="450" spans="5:22" s="103" customFormat="1" x14ac:dyDescent="0.2">
      <c r="E450" s="11" t="b">
        <f>IF(ISNUMBER('raw data'!B552),'raw data'!B552,FALSE)</f>
        <v>0</v>
      </c>
      <c r="F450" s="13" t="b">
        <f>IF(ISNUMBER('raw data'!C552),'raw data'!C552,FALSE)</f>
        <v>0</v>
      </c>
      <c r="G450" s="12" t="b">
        <f>IF(ISNUMBER('raw data'!D552),'raw data'!D552,FALSE)</f>
        <v>0</v>
      </c>
      <c r="H450" s="14" t="e">
        <f t="shared" si="78"/>
        <v>#NUM!</v>
      </c>
      <c r="I450" s="104" t="e">
        <f>IF(ISNUMBER(results!C$38),4*PI()*F450/((G450*0.001)^2*results!C$38),4*PI()*F450/((G450*0.001)^2*results!D$38))</f>
        <v>#DIV/0!</v>
      </c>
      <c r="J450" s="15">
        <f t="shared" si="79"/>
        <v>5.6999999999999877</v>
      </c>
      <c r="K450" s="5">
        <f t="shared" si="72"/>
        <v>302</v>
      </c>
      <c r="L450" s="1">
        <f t="shared" si="73"/>
        <v>5.6970934865054046</v>
      </c>
      <c r="M450" s="2">
        <f t="shared" si="74"/>
        <v>18.013677216545513</v>
      </c>
      <c r="N450" s="3" t="b">
        <f t="shared" si="83"/>
        <v>0</v>
      </c>
      <c r="O450" s="3" t="str">
        <f t="shared" si="80"/>
        <v/>
      </c>
      <c r="P450" s="4" t="str">
        <f t="shared" si="81"/>
        <v/>
      </c>
      <c r="Q450" s="4" t="str">
        <f t="shared" si="82"/>
        <v/>
      </c>
      <c r="R450" s="4" t="str">
        <f t="shared" si="75"/>
        <v/>
      </c>
      <c r="S450" s="4" t="str">
        <f t="shared" si="76"/>
        <v/>
      </c>
      <c r="T450" s="100" t="str">
        <f t="shared" si="77"/>
        <v/>
      </c>
      <c r="U450" s="17"/>
      <c r="V450" s="6"/>
    </row>
    <row r="451" spans="5:22" s="103" customFormat="1" x14ac:dyDescent="0.2">
      <c r="E451" s="11" t="b">
        <f>IF(ISNUMBER('raw data'!B553),'raw data'!B553,FALSE)</f>
        <v>0</v>
      </c>
      <c r="F451" s="13" t="b">
        <f>IF(ISNUMBER('raw data'!C553),'raw data'!C553,FALSE)</f>
        <v>0</v>
      </c>
      <c r="G451" s="12" t="b">
        <f>IF(ISNUMBER('raw data'!D553),'raw data'!D553,FALSE)</f>
        <v>0</v>
      </c>
      <c r="H451" s="14" t="e">
        <f t="shared" si="78"/>
        <v>#NUM!</v>
      </c>
      <c r="I451" s="104" t="e">
        <f>IF(ISNUMBER(results!C$38),4*PI()*F451/((G451*0.001)^2*results!C$38),4*PI()*F451/((G451*0.001)^2*results!D$38))</f>
        <v>#DIV/0!</v>
      </c>
      <c r="J451" s="15">
        <f t="shared" si="79"/>
        <v>5.6999999999999877</v>
      </c>
      <c r="K451" s="5">
        <f t="shared" si="72"/>
        <v>302</v>
      </c>
      <c r="L451" s="1">
        <f t="shared" si="73"/>
        <v>5.6970934865054046</v>
      </c>
      <c r="M451" s="2">
        <f t="shared" si="74"/>
        <v>18.013677216545513</v>
      </c>
      <c r="N451" s="3" t="b">
        <f t="shared" si="83"/>
        <v>0</v>
      </c>
      <c r="O451" s="3" t="str">
        <f t="shared" si="80"/>
        <v/>
      </c>
      <c r="P451" s="4" t="str">
        <f t="shared" si="81"/>
        <v/>
      </c>
      <c r="Q451" s="4" t="str">
        <f t="shared" si="82"/>
        <v/>
      </c>
      <c r="R451" s="4" t="str">
        <f t="shared" si="75"/>
        <v/>
      </c>
      <c r="S451" s="4" t="str">
        <f t="shared" si="76"/>
        <v/>
      </c>
      <c r="T451" s="100" t="str">
        <f t="shared" si="77"/>
        <v/>
      </c>
      <c r="U451" s="17"/>
      <c r="V451" s="6"/>
    </row>
    <row r="452" spans="5:22" s="103" customFormat="1" x14ac:dyDescent="0.2">
      <c r="E452" s="11" t="b">
        <f>IF(ISNUMBER('raw data'!B554),'raw data'!B554,FALSE)</f>
        <v>0</v>
      </c>
      <c r="F452" s="13" t="b">
        <f>IF(ISNUMBER('raw data'!C554),'raw data'!C554,FALSE)</f>
        <v>0</v>
      </c>
      <c r="G452" s="12" t="b">
        <f>IF(ISNUMBER('raw data'!D554),'raw data'!D554,FALSE)</f>
        <v>0</v>
      </c>
      <c r="H452" s="14" t="e">
        <f t="shared" si="78"/>
        <v>#NUM!</v>
      </c>
      <c r="I452" s="104" t="e">
        <f>IF(ISNUMBER(results!C$38),4*PI()*F452/((G452*0.001)^2*results!C$38),4*PI()*F452/((G452*0.001)^2*results!D$38))</f>
        <v>#DIV/0!</v>
      </c>
      <c r="J452" s="15">
        <f t="shared" si="79"/>
        <v>5.6999999999999877</v>
      </c>
      <c r="K452" s="5">
        <f t="shared" ref="K452:K515" si="84">IF(NOT(J452=FALSE),MATCH(J452,H:H),"")</f>
        <v>302</v>
      </c>
      <c r="L452" s="1">
        <f t="shared" ref="L452:L515" si="85">IF(NOT(J452=FALSE),INDEX(H:H,K452),"")</f>
        <v>5.6970934865054046</v>
      </c>
      <c r="M452" s="2">
        <f t="shared" ref="M452:M515" si="86">IF(NOT(J452=FALSE),INDEX(I:I,K452),"")</f>
        <v>18.013677216545513</v>
      </c>
      <c r="N452" s="3" t="b">
        <f t="shared" si="83"/>
        <v>0</v>
      </c>
      <c r="O452" s="3" t="str">
        <f t="shared" si="80"/>
        <v/>
      </c>
      <c r="P452" s="4" t="str">
        <f t="shared" si="81"/>
        <v/>
      </c>
      <c r="Q452" s="4" t="str">
        <f t="shared" si="82"/>
        <v/>
      </c>
      <c r="R452" s="4" t="str">
        <f t="shared" ref="R452:R515" si="87">IF(NOT(Q452=""),Q452-(P452*V$29),"")</f>
        <v/>
      </c>
      <c r="S452" s="4" t="str">
        <f t="shared" ref="S452:S515" si="88">IF(NOT(Q452=""),(Q452-V$30)/P452,"")</f>
        <v/>
      </c>
      <c r="T452" s="100" t="str">
        <f t="shared" ref="T452:T515" si="89">IF(NOT(Q452=""),((V$29-(Q452-V$30)/P452))^2,"")</f>
        <v/>
      </c>
      <c r="U452" s="17"/>
      <c r="V452" s="6"/>
    </row>
    <row r="453" spans="5:22" s="103" customFormat="1" x14ac:dyDescent="0.2">
      <c r="E453" s="11" t="b">
        <f>IF(ISNUMBER('raw data'!B555),'raw data'!B555,FALSE)</f>
        <v>0</v>
      </c>
      <c r="F453" s="13" t="b">
        <f>IF(ISNUMBER('raw data'!C555),'raw data'!C555,FALSE)</f>
        <v>0</v>
      </c>
      <c r="G453" s="12" t="b">
        <f>IF(ISNUMBER('raw data'!D555),'raw data'!D555,FALSE)</f>
        <v>0</v>
      </c>
      <c r="H453" s="14" t="e">
        <f t="shared" ref="H453:H516" si="90">LN(E453)</f>
        <v>#NUM!</v>
      </c>
      <c r="I453" s="104" t="e">
        <f>IF(ISNUMBER(results!C$38),4*PI()*F453/((G453*0.001)^2*results!C$38),4*PI()*F453/((G453*0.001)^2*results!D$38))</f>
        <v>#DIV/0!</v>
      </c>
      <c r="J453" s="15">
        <f t="shared" ref="J453:J516" si="91">IF(J452="","",IF(J452+V$5&lt;=LN(X$9),J452+V$5,J452))</f>
        <v>5.6999999999999877</v>
      </c>
      <c r="K453" s="5">
        <f t="shared" si="84"/>
        <v>302</v>
      </c>
      <c r="L453" s="1">
        <f t="shared" si="85"/>
        <v>5.6970934865054046</v>
      </c>
      <c r="M453" s="2">
        <f t="shared" si="86"/>
        <v>18.013677216545513</v>
      </c>
      <c r="N453" s="3" t="b">
        <f t="shared" si="83"/>
        <v>0</v>
      </c>
      <c r="O453" s="3" t="str">
        <f t="shared" ref="O453:O516" si="92">IF(NOT(N453=FALSE),MATCH(N453,H:H),"")</f>
        <v/>
      </c>
      <c r="P453" s="4" t="str">
        <f t="shared" ref="P453:P516" si="93">IF(NOT(OR(O453=O452,N453=FALSE)),INDEX(H:H,O453),"")</f>
        <v/>
      </c>
      <c r="Q453" s="4" t="str">
        <f t="shared" ref="Q453:Q516" si="94">IF(NOT(OR(O453=O452,N453=FALSE)),INDEX(I:I,O453),"")</f>
        <v/>
      </c>
      <c r="R453" s="4" t="str">
        <f t="shared" si="87"/>
        <v/>
      </c>
      <c r="S453" s="4" t="str">
        <f t="shared" si="88"/>
        <v/>
      </c>
      <c r="T453" s="100" t="str">
        <f t="shared" si="89"/>
        <v/>
      </c>
      <c r="U453" s="17"/>
      <c r="V453" s="6"/>
    </row>
    <row r="454" spans="5:22" s="103" customFormat="1" x14ac:dyDescent="0.2">
      <c r="E454" s="11" t="b">
        <f>IF(ISNUMBER('raw data'!B556),'raw data'!B556,FALSE)</f>
        <v>0</v>
      </c>
      <c r="F454" s="13" t="b">
        <f>IF(ISNUMBER('raw data'!C556),'raw data'!C556,FALSE)</f>
        <v>0</v>
      </c>
      <c r="G454" s="12" t="b">
        <f>IF(ISNUMBER('raw data'!D556),'raw data'!D556,FALSE)</f>
        <v>0</v>
      </c>
      <c r="H454" s="14" t="e">
        <f t="shared" si="90"/>
        <v>#NUM!</v>
      </c>
      <c r="I454" s="104" t="e">
        <f>IF(ISNUMBER(results!C$38),4*PI()*F454/((G454*0.001)^2*results!C$38),4*PI()*F454/((G454*0.001)^2*results!D$38))</f>
        <v>#DIV/0!</v>
      </c>
      <c r="J454" s="15">
        <f t="shared" si="91"/>
        <v>5.6999999999999877</v>
      </c>
      <c r="K454" s="5">
        <f t="shared" si="84"/>
        <v>302</v>
      </c>
      <c r="L454" s="1">
        <f t="shared" si="85"/>
        <v>5.6970934865054046</v>
      </c>
      <c r="M454" s="2">
        <f t="shared" si="86"/>
        <v>18.013677216545513</v>
      </c>
      <c r="N454" s="3" t="b">
        <f t="shared" ref="N454:N517" si="95">IF(AND((N453+V$5)&lt;V$4,NOT(N453=FALSE)),N453+V$5)</f>
        <v>0</v>
      </c>
      <c r="O454" s="3" t="str">
        <f t="shared" si="92"/>
        <v/>
      </c>
      <c r="P454" s="4" t="str">
        <f t="shared" si="93"/>
        <v/>
      </c>
      <c r="Q454" s="4" t="str">
        <f t="shared" si="94"/>
        <v/>
      </c>
      <c r="R454" s="4" t="str">
        <f t="shared" si="87"/>
        <v/>
      </c>
      <c r="S454" s="4" t="str">
        <f t="shared" si="88"/>
        <v/>
      </c>
      <c r="T454" s="100" t="str">
        <f t="shared" si="89"/>
        <v/>
      </c>
      <c r="U454" s="17"/>
      <c r="V454" s="6"/>
    </row>
    <row r="455" spans="5:22" s="103" customFormat="1" x14ac:dyDescent="0.2">
      <c r="E455" s="11" t="b">
        <f>IF(ISNUMBER('raw data'!B557),'raw data'!B557,FALSE)</f>
        <v>0</v>
      </c>
      <c r="F455" s="13" t="b">
        <f>IF(ISNUMBER('raw data'!C557),'raw data'!C557,FALSE)</f>
        <v>0</v>
      </c>
      <c r="G455" s="12" t="b">
        <f>IF(ISNUMBER('raw data'!D557),'raw data'!D557,FALSE)</f>
        <v>0</v>
      </c>
      <c r="H455" s="14" t="e">
        <f t="shared" si="90"/>
        <v>#NUM!</v>
      </c>
      <c r="I455" s="104" t="e">
        <f>IF(ISNUMBER(results!C$38),4*PI()*F455/((G455*0.001)^2*results!C$38),4*PI()*F455/((G455*0.001)^2*results!D$38))</f>
        <v>#DIV/0!</v>
      </c>
      <c r="J455" s="15">
        <f t="shared" si="91"/>
        <v>5.6999999999999877</v>
      </c>
      <c r="K455" s="5">
        <f t="shared" si="84"/>
        <v>302</v>
      </c>
      <c r="L455" s="1">
        <f t="shared" si="85"/>
        <v>5.6970934865054046</v>
      </c>
      <c r="M455" s="2">
        <f t="shared" si="86"/>
        <v>18.013677216545513</v>
      </c>
      <c r="N455" s="3" t="b">
        <f t="shared" si="95"/>
        <v>0</v>
      </c>
      <c r="O455" s="3" t="str">
        <f t="shared" si="92"/>
        <v/>
      </c>
      <c r="P455" s="4" t="str">
        <f t="shared" si="93"/>
        <v/>
      </c>
      <c r="Q455" s="4" t="str">
        <f t="shared" si="94"/>
        <v/>
      </c>
      <c r="R455" s="4" t="str">
        <f t="shared" si="87"/>
        <v/>
      </c>
      <c r="S455" s="4" t="str">
        <f t="shared" si="88"/>
        <v/>
      </c>
      <c r="T455" s="100" t="str">
        <f t="shared" si="89"/>
        <v/>
      </c>
      <c r="U455" s="17"/>
      <c r="V455" s="6"/>
    </row>
    <row r="456" spans="5:22" s="103" customFormat="1" x14ac:dyDescent="0.2">
      <c r="E456" s="11" t="b">
        <f>IF(ISNUMBER('raw data'!B558),'raw data'!B558,FALSE)</f>
        <v>0</v>
      </c>
      <c r="F456" s="13" t="b">
        <f>IF(ISNUMBER('raw data'!C558),'raw data'!C558,FALSE)</f>
        <v>0</v>
      </c>
      <c r="G456" s="12" t="b">
        <f>IF(ISNUMBER('raw data'!D558),'raw data'!D558,FALSE)</f>
        <v>0</v>
      </c>
      <c r="H456" s="14" t="e">
        <f t="shared" si="90"/>
        <v>#NUM!</v>
      </c>
      <c r="I456" s="104" t="e">
        <f>IF(ISNUMBER(results!C$38),4*PI()*F456/((G456*0.001)^2*results!C$38),4*PI()*F456/((G456*0.001)^2*results!D$38))</f>
        <v>#DIV/0!</v>
      </c>
      <c r="J456" s="15">
        <f t="shared" si="91"/>
        <v>5.6999999999999877</v>
      </c>
      <c r="K456" s="5">
        <f t="shared" si="84"/>
        <v>302</v>
      </c>
      <c r="L456" s="1">
        <f t="shared" si="85"/>
        <v>5.6970934865054046</v>
      </c>
      <c r="M456" s="2">
        <f t="shared" si="86"/>
        <v>18.013677216545513</v>
      </c>
      <c r="N456" s="3" t="b">
        <f t="shared" si="95"/>
        <v>0</v>
      </c>
      <c r="O456" s="3" t="str">
        <f t="shared" si="92"/>
        <v/>
      </c>
      <c r="P456" s="4" t="str">
        <f t="shared" si="93"/>
        <v/>
      </c>
      <c r="Q456" s="4" t="str">
        <f t="shared" si="94"/>
        <v/>
      </c>
      <c r="R456" s="4" t="str">
        <f t="shared" si="87"/>
        <v/>
      </c>
      <c r="S456" s="4" t="str">
        <f t="shared" si="88"/>
        <v/>
      </c>
      <c r="T456" s="100" t="str">
        <f t="shared" si="89"/>
        <v/>
      </c>
      <c r="U456" s="17"/>
      <c r="V456" s="6"/>
    </row>
    <row r="457" spans="5:22" s="103" customFormat="1" x14ac:dyDescent="0.2">
      <c r="E457" s="11" t="b">
        <f>IF(ISNUMBER('raw data'!B559),'raw data'!B559,FALSE)</f>
        <v>0</v>
      </c>
      <c r="F457" s="13" t="b">
        <f>IF(ISNUMBER('raw data'!C559),'raw data'!C559,FALSE)</f>
        <v>0</v>
      </c>
      <c r="G457" s="12" t="b">
        <f>IF(ISNUMBER('raw data'!D559),'raw data'!D559,FALSE)</f>
        <v>0</v>
      </c>
      <c r="H457" s="14" t="e">
        <f t="shared" si="90"/>
        <v>#NUM!</v>
      </c>
      <c r="I457" s="104" t="e">
        <f>IF(ISNUMBER(results!C$38),4*PI()*F457/((G457*0.001)^2*results!C$38),4*PI()*F457/((G457*0.001)^2*results!D$38))</f>
        <v>#DIV/0!</v>
      </c>
      <c r="J457" s="15">
        <f t="shared" si="91"/>
        <v>5.6999999999999877</v>
      </c>
      <c r="K457" s="5">
        <f t="shared" si="84"/>
        <v>302</v>
      </c>
      <c r="L457" s="1">
        <f t="shared" si="85"/>
        <v>5.6970934865054046</v>
      </c>
      <c r="M457" s="2">
        <f t="shared" si="86"/>
        <v>18.013677216545513</v>
      </c>
      <c r="N457" s="3" t="b">
        <f t="shared" si="95"/>
        <v>0</v>
      </c>
      <c r="O457" s="3" t="str">
        <f t="shared" si="92"/>
        <v/>
      </c>
      <c r="P457" s="4" t="str">
        <f t="shared" si="93"/>
        <v/>
      </c>
      <c r="Q457" s="4" t="str">
        <f t="shared" si="94"/>
        <v/>
      </c>
      <c r="R457" s="4" t="str">
        <f t="shared" si="87"/>
        <v/>
      </c>
      <c r="S457" s="4" t="str">
        <f t="shared" si="88"/>
        <v/>
      </c>
      <c r="T457" s="100" t="str">
        <f t="shared" si="89"/>
        <v/>
      </c>
      <c r="U457" s="17"/>
      <c r="V457" s="6"/>
    </row>
    <row r="458" spans="5:22" s="103" customFormat="1" x14ac:dyDescent="0.2">
      <c r="E458" s="11" t="b">
        <f>IF(ISNUMBER('raw data'!B560),'raw data'!B560,FALSE)</f>
        <v>0</v>
      </c>
      <c r="F458" s="13" t="b">
        <f>IF(ISNUMBER('raw data'!C560),'raw data'!C560,FALSE)</f>
        <v>0</v>
      </c>
      <c r="G458" s="12" t="b">
        <f>IF(ISNUMBER('raw data'!D560),'raw data'!D560,FALSE)</f>
        <v>0</v>
      </c>
      <c r="H458" s="14" t="e">
        <f t="shared" si="90"/>
        <v>#NUM!</v>
      </c>
      <c r="I458" s="104" t="e">
        <f>IF(ISNUMBER(results!C$38),4*PI()*F458/((G458*0.001)^2*results!C$38),4*PI()*F458/((G458*0.001)^2*results!D$38))</f>
        <v>#DIV/0!</v>
      </c>
      <c r="J458" s="15">
        <f t="shared" si="91"/>
        <v>5.6999999999999877</v>
      </c>
      <c r="K458" s="5">
        <f t="shared" si="84"/>
        <v>302</v>
      </c>
      <c r="L458" s="1">
        <f t="shared" si="85"/>
        <v>5.6970934865054046</v>
      </c>
      <c r="M458" s="2">
        <f t="shared" si="86"/>
        <v>18.013677216545513</v>
      </c>
      <c r="N458" s="3" t="b">
        <f t="shared" si="95"/>
        <v>0</v>
      </c>
      <c r="O458" s="3" t="str">
        <f t="shared" si="92"/>
        <v/>
      </c>
      <c r="P458" s="4" t="str">
        <f t="shared" si="93"/>
        <v/>
      </c>
      <c r="Q458" s="4" t="str">
        <f t="shared" si="94"/>
        <v/>
      </c>
      <c r="R458" s="4" t="str">
        <f t="shared" si="87"/>
        <v/>
      </c>
      <c r="S458" s="4" t="str">
        <f t="shared" si="88"/>
        <v/>
      </c>
      <c r="T458" s="100" t="str">
        <f t="shared" si="89"/>
        <v/>
      </c>
      <c r="U458" s="17"/>
      <c r="V458" s="6"/>
    </row>
    <row r="459" spans="5:22" s="103" customFormat="1" x14ac:dyDescent="0.2">
      <c r="E459" s="11" t="b">
        <f>IF(ISNUMBER('raw data'!B561),'raw data'!B561,FALSE)</f>
        <v>0</v>
      </c>
      <c r="F459" s="13" t="b">
        <f>IF(ISNUMBER('raw data'!C561),'raw data'!C561,FALSE)</f>
        <v>0</v>
      </c>
      <c r="G459" s="12" t="b">
        <f>IF(ISNUMBER('raw data'!D561),'raw data'!D561,FALSE)</f>
        <v>0</v>
      </c>
      <c r="H459" s="14" t="e">
        <f t="shared" si="90"/>
        <v>#NUM!</v>
      </c>
      <c r="I459" s="104" t="e">
        <f>IF(ISNUMBER(results!C$38),4*PI()*F459/((G459*0.001)^2*results!C$38),4*PI()*F459/((G459*0.001)^2*results!D$38))</f>
        <v>#DIV/0!</v>
      </c>
      <c r="J459" s="15">
        <f t="shared" si="91"/>
        <v>5.6999999999999877</v>
      </c>
      <c r="K459" s="5">
        <f t="shared" si="84"/>
        <v>302</v>
      </c>
      <c r="L459" s="1">
        <f t="shared" si="85"/>
        <v>5.6970934865054046</v>
      </c>
      <c r="M459" s="2">
        <f t="shared" si="86"/>
        <v>18.013677216545513</v>
      </c>
      <c r="N459" s="3" t="b">
        <f t="shared" si="95"/>
        <v>0</v>
      </c>
      <c r="O459" s="3" t="str">
        <f t="shared" si="92"/>
        <v/>
      </c>
      <c r="P459" s="4" t="str">
        <f t="shared" si="93"/>
        <v/>
      </c>
      <c r="Q459" s="4" t="str">
        <f t="shared" si="94"/>
        <v/>
      </c>
      <c r="R459" s="4" t="str">
        <f t="shared" si="87"/>
        <v/>
      </c>
      <c r="S459" s="4" t="str">
        <f t="shared" si="88"/>
        <v/>
      </c>
      <c r="T459" s="100" t="str">
        <f t="shared" si="89"/>
        <v/>
      </c>
      <c r="U459" s="17"/>
      <c r="V459" s="6"/>
    </row>
    <row r="460" spans="5:22" s="103" customFormat="1" x14ac:dyDescent="0.2">
      <c r="E460" s="11" t="b">
        <f>IF(ISNUMBER('raw data'!B562),'raw data'!B562,FALSE)</f>
        <v>0</v>
      </c>
      <c r="F460" s="13" t="b">
        <f>IF(ISNUMBER('raw data'!C562),'raw data'!C562,FALSE)</f>
        <v>0</v>
      </c>
      <c r="G460" s="12" t="b">
        <f>IF(ISNUMBER('raw data'!D562),'raw data'!D562,FALSE)</f>
        <v>0</v>
      </c>
      <c r="H460" s="14" t="e">
        <f t="shared" si="90"/>
        <v>#NUM!</v>
      </c>
      <c r="I460" s="104" t="e">
        <f>IF(ISNUMBER(results!C$38),4*PI()*F460/((G460*0.001)^2*results!C$38),4*PI()*F460/((G460*0.001)^2*results!D$38))</f>
        <v>#DIV/0!</v>
      </c>
      <c r="J460" s="15">
        <f t="shared" si="91"/>
        <v>5.6999999999999877</v>
      </c>
      <c r="K460" s="5">
        <f t="shared" si="84"/>
        <v>302</v>
      </c>
      <c r="L460" s="1">
        <f t="shared" si="85"/>
        <v>5.6970934865054046</v>
      </c>
      <c r="M460" s="2">
        <f t="shared" si="86"/>
        <v>18.013677216545513</v>
      </c>
      <c r="N460" s="3" t="b">
        <f t="shared" si="95"/>
        <v>0</v>
      </c>
      <c r="O460" s="3" t="str">
        <f t="shared" si="92"/>
        <v/>
      </c>
      <c r="P460" s="4" t="str">
        <f t="shared" si="93"/>
        <v/>
      </c>
      <c r="Q460" s="4" t="str">
        <f t="shared" si="94"/>
        <v/>
      </c>
      <c r="R460" s="4" t="str">
        <f t="shared" si="87"/>
        <v/>
      </c>
      <c r="S460" s="4" t="str">
        <f t="shared" si="88"/>
        <v/>
      </c>
      <c r="T460" s="100" t="str">
        <f t="shared" si="89"/>
        <v/>
      </c>
      <c r="U460" s="17"/>
      <c r="V460" s="6"/>
    </row>
    <row r="461" spans="5:22" s="103" customFormat="1" x14ac:dyDescent="0.2">
      <c r="E461" s="11" t="b">
        <f>IF(ISNUMBER('raw data'!B563),'raw data'!B563,FALSE)</f>
        <v>0</v>
      </c>
      <c r="F461" s="13" t="b">
        <f>IF(ISNUMBER('raw data'!C563),'raw data'!C563,FALSE)</f>
        <v>0</v>
      </c>
      <c r="G461" s="12" t="b">
        <f>IF(ISNUMBER('raw data'!D563),'raw data'!D563,FALSE)</f>
        <v>0</v>
      </c>
      <c r="H461" s="14" t="e">
        <f t="shared" si="90"/>
        <v>#NUM!</v>
      </c>
      <c r="I461" s="104" t="e">
        <f>IF(ISNUMBER(results!C$38),4*PI()*F461/((G461*0.001)^2*results!C$38),4*PI()*F461/((G461*0.001)^2*results!D$38))</f>
        <v>#DIV/0!</v>
      </c>
      <c r="J461" s="15">
        <f t="shared" si="91"/>
        <v>5.6999999999999877</v>
      </c>
      <c r="K461" s="5">
        <f t="shared" si="84"/>
        <v>302</v>
      </c>
      <c r="L461" s="1">
        <f t="shared" si="85"/>
        <v>5.6970934865054046</v>
      </c>
      <c r="M461" s="2">
        <f t="shared" si="86"/>
        <v>18.013677216545513</v>
      </c>
      <c r="N461" s="3" t="b">
        <f t="shared" si="95"/>
        <v>0</v>
      </c>
      <c r="O461" s="3" t="str">
        <f t="shared" si="92"/>
        <v/>
      </c>
      <c r="P461" s="4" t="str">
        <f t="shared" si="93"/>
        <v/>
      </c>
      <c r="Q461" s="4" t="str">
        <f t="shared" si="94"/>
        <v/>
      </c>
      <c r="R461" s="4" t="str">
        <f t="shared" si="87"/>
        <v/>
      </c>
      <c r="S461" s="4" t="str">
        <f t="shared" si="88"/>
        <v/>
      </c>
      <c r="T461" s="100" t="str">
        <f t="shared" si="89"/>
        <v/>
      </c>
      <c r="U461" s="17"/>
      <c r="V461" s="6"/>
    </row>
    <row r="462" spans="5:22" s="103" customFormat="1" x14ac:dyDescent="0.2">
      <c r="E462" s="11" t="b">
        <f>IF(ISNUMBER('raw data'!B564),'raw data'!B564,FALSE)</f>
        <v>0</v>
      </c>
      <c r="F462" s="13" t="b">
        <f>IF(ISNUMBER('raw data'!C564),'raw data'!C564,FALSE)</f>
        <v>0</v>
      </c>
      <c r="G462" s="12" t="b">
        <f>IF(ISNUMBER('raw data'!D564),'raw data'!D564,FALSE)</f>
        <v>0</v>
      </c>
      <c r="H462" s="14" t="e">
        <f t="shared" si="90"/>
        <v>#NUM!</v>
      </c>
      <c r="I462" s="104" t="e">
        <f>IF(ISNUMBER(results!C$38),4*PI()*F462/((G462*0.001)^2*results!C$38),4*PI()*F462/((G462*0.001)^2*results!D$38))</f>
        <v>#DIV/0!</v>
      </c>
      <c r="J462" s="15">
        <f t="shared" si="91"/>
        <v>5.6999999999999877</v>
      </c>
      <c r="K462" s="5">
        <f t="shared" si="84"/>
        <v>302</v>
      </c>
      <c r="L462" s="1">
        <f t="shared" si="85"/>
        <v>5.6970934865054046</v>
      </c>
      <c r="M462" s="2">
        <f t="shared" si="86"/>
        <v>18.013677216545513</v>
      </c>
      <c r="N462" s="3" t="b">
        <f t="shared" si="95"/>
        <v>0</v>
      </c>
      <c r="O462" s="3" t="str">
        <f t="shared" si="92"/>
        <v/>
      </c>
      <c r="P462" s="4" t="str">
        <f t="shared" si="93"/>
        <v/>
      </c>
      <c r="Q462" s="4" t="str">
        <f t="shared" si="94"/>
        <v/>
      </c>
      <c r="R462" s="4" t="str">
        <f t="shared" si="87"/>
        <v/>
      </c>
      <c r="S462" s="4" t="str">
        <f t="shared" si="88"/>
        <v/>
      </c>
      <c r="T462" s="100" t="str">
        <f t="shared" si="89"/>
        <v/>
      </c>
      <c r="U462" s="17"/>
      <c r="V462" s="6"/>
    </row>
    <row r="463" spans="5:22" s="103" customFormat="1" x14ac:dyDescent="0.2">
      <c r="E463" s="11" t="b">
        <f>IF(ISNUMBER('raw data'!B565),'raw data'!B565,FALSE)</f>
        <v>0</v>
      </c>
      <c r="F463" s="13" t="b">
        <f>IF(ISNUMBER('raw data'!C565),'raw data'!C565,FALSE)</f>
        <v>0</v>
      </c>
      <c r="G463" s="12" t="b">
        <f>IF(ISNUMBER('raw data'!D565),'raw data'!D565,FALSE)</f>
        <v>0</v>
      </c>
      <c r="H463" s="14" t="e">
        <f t="shared" si="90"/>
        <v>#NUM!</v>
      </c>
      <c r="I463" s="104" t="e">
        <f>IF(ISNUMBER(results!C$38),4*PI()*F463/((G463*0.001)^2*results!C$38),4*PI()*F463/((G463*0.001)^2*results!D$38))</f>
        <v>#DIV/0!</v>
      </c>
      <c r="J463" s="15">
        <f t="shared" si="91"/>
        <v>5.6999999999999877</v>
      </c>
      <c r="K463" s="5">
        <f t="shared" si="84"/>
        <v>302</v>
      </c>
      <c r="L463" s="1">
        <f t="shared" si="85"/>
        <v>5.6970934865054046</v>
      </c>
      <c r="M463" s="2">
        <f t="shared" si="86"/>
        <v>18.013677216545513</v>
      </c>
      <c r="N463" s="3" t="b">
        <f t="shared" si="95"/>
        <v>0</v>
      </c>
      <c r="O463" s="3" t="str">
        <f t="shared" si="92"/>
        <v/>
      </c>
      <c r="P463" s="4" t="str">
        <f t="shared" si="93"/>
        <v/>
      </c>
      <c r="Q463" s="4" t="str">
        <f t="shared" si="94"/>
        <v/>
      </c>
      <c r="R463" s="4" t="str">
        <f t="shared" si="87"/>
        <v/>
      </c>
      <c r="S463" s="4" t="str">
        <f t="shared" si="88"/>
        <v/>
      </c>
      <c r="T463" s="100" t="str">
        <f t="shared" si="89"/>
        <v/>
      </c>
      <c r="U463" s="17"/>
      <c r="V463" s="6"/>
    </row>
    <row r="464" spans="5:22" s="103" customFormat="1" x14ac:dyDescent="0.2">
      <c r="E464" s="11" t="b">
        <f>IF(ISNUMBER('raw data'!B566),'raw data'!B566,FALSE)</f>
        <v>0</v>
      </c>
      <c r="F464" s="13" t="b">
        <f>IF(ISNUMBER('raw data'!C566),'raw data'!C566,FALSE)</f>
        <v>0</v>
      </c>
      <c r="G464" s="12" t="b">
        <f>IF(ISNUMBER('raw data'!D566),'raw data'!D566,FALSE)</f>
        <v>0</v>
      </c>
      <c r="H464" s="14" t="e">
        <f t="shared" si="90"/>
        <v>#NUM!</v>
      </c>
      <c r="I464" s="104" t="e">
        <f>IF(ISNUMBER(results!C$38),4*PI()*F464/((G464*0.001)^2*results!C$38),4*PI()*F464/((G464*0.001)^2*results!D$38))</f>
        <v>#DIV/0!</v>
      </c>
      <c r="J464" s="15">
        <f t="shared" si="91"/>
        <v>5.6999999999999877</v>
      </c>
      <c r="K464" s="5">
        <f t="shared" si="84"/>
        <v>302</v>
      </c>
      <c r="L464" s="1">
        <f t="shared" si="85"/>
        <v>5.6970934865054046</v>
      </c>
      <c r="M464" s="2">
        <f t="shared" si="86"/>
        <v>18.013677216545513</v>
      </c>
      <c r="N464" s="3" t="b">
        <f t="shared" si="95"/>
        <v>0</v>
      </c>
      <c r="O464" s="3" t="str">
        <f t="shared" si="92"/>
        <v/>
      </c>
      <c r="P464" s="4" t="str">
        <f t="shared" si="93"/>
        <v/>
      </c>
      <c r="Q464" s="4" t="str">
        <f t="shared" si="94"/>
        <v/>
      </c>
      <c r="R464" s="4" t="str">
        <f t="shared" si="87"/>
        <v/>
      </c>
      <c r="S464" s="4" t="str">
        <f t="shared" si="88"/>
        <v/>
      </c>
      <c r="T464" s="100" t="str">
        <f t="shared" si="89"/>
        <v/>
      </c>
      <c r="U464" s="17"/>
      <c r="V464" s="6"/>
    </row>
    <row r="465" spans="5:22" s="103" customFormat="1" x14ac:dyDescent="0.2">
      <c r="E465" s="11" t="b">
        <f>IF(ISNUMBER('raw data'!B567),'raw data'!B567,FALSE)</f>
        <v>0</v>
      </c>
      <c r="F465" s="13" t="b">
        <f>IF(ISNUMBER('raw data'!C567),'raw data'!C567,FALSE)</f>
        <v>0</v>
      </c>
      <c r="G465" s="12" t="b">
        <f>IF(ISNUMBER('raw data'!D567),'raw data'!D567,FALSE)</f>
        <v>0</v>
      </c>
      <c r="H465" s="14" t="e">
        <f t="shared" si="90"/>
        <v>#NUM!</v>
      </c>
      <c r="I465" s="104" t="e">
        <f>IF(ISNUMBER(results!C$38),4*PI()*F465/((G465*0.001)^2*results!C$38),4*PI()*F465/((G465*0.001)^2*results!D$38))</f>
        <v>#DIV/0!</v>
      </c>
      <c r="J465" s="15">
        <f t="shared" si="91"/>
        <v>5.6999999999999877</v>
      </c>
      <c r="K465" s="5">
        <f t="shared" si="84"/>
        <v>302</v>
      </c>
      <c r="L465" s="1">
        <f t="shared" si="85"/>
        <v>5.6970934865054046</v>
      </c>
      <c r="M465" s="2">
        <f t="shared" si="86"/>
        <v>18.013677216545513</v>
      </c>
      <c r="N465" s="3" t="b">
        <f t="shared" si="95"/>
        <v>0</v>
      </c>
      <c r="O465" s="3" t="str">
        <f t="shared" si="92"/>
        <v/>
      </c>
      <c r="P465" s="4" t="str">
        <f t="shared" si="93"/>
        <v/>
      </c>
      <c r="Q465" s="4" t="str">
        <f t="shared" si="94"/>
        <v/>
      </c>
      <c r="R465" s="4" t="str">
        <f t="shared" si="87"/>
        <v/>
      </c>
      <c r="S465" s="4" t="str">
        <f t="shared" si="88"/>
        <v/>
      </c>
      <c r="T465" s="100" t="str">
        <f t="shared" si="89"/>
        <v/>
      </c>
      <c r="U465" s="17"/>
      <c r="V465" s="6"/>
    </row>
    <row r="466" spans="5:22" s="103" customFormat="1" x14ac:dyDescent="0.2">
      <c r="E466" s="11" t="b">
        <f>IF(ISNUMBER('raw data'!B568),'raw data'!B568,FALSE)</f>
        <v>0</v>
      </c>
      <c r="F466" s="13" t="b">
        <f>IF(ISNUMBER('raw data'!C568),'raw data'!C568,FALSE)</f>
        <v>0</v>
      </c>
      <c r="G466" s="12" t="b">
        <f>IF(ISNUMBER('raw data'!D568),'raw data'!D568,FALSE)</f>
        <v>0</v>
      </c>
      <c r="H466" s="14" t="e">
        <f t="shared" si="90"/>
        <v>#NUM!</v>
      </c>
      <c r="I466" s="104" t="e">
        <f>IF(ISNUMBER(results!C$38),4*PI()*F466/((G466*0.001)^2*results!C$38),4*PI()*F466/((G466*0.001)^2*results!D$38))</f>
        <v>#DIV/0!</v>
      </c>
      <c r="J466" s="15">
        <f t="shared" si="91"/>
        <v>5.6999999999999877</v>
      </c>
      <c r="K466" s="5">
        <f t="shared" si="84"/>
        <v>302</v>
      </c>
      <c r="L466" s="1">
        <f t="shared" si="85"/>
        <v>5.6970934865054046</v>
      </c>
      <c r="M466" s="2">
        <f t="shared" si="86"/>
        <v>18.013677216545513</v>
      </c>
      <c r="N466" s="3" t="b">
        <f t="shared" si="95"/>
        <v>0</v>
      </c>
      <c r="O466" s="3" t="str">
        <f t="shared" si="92"/>
        <v/>
      </c>
      <c r="P466" s="4" t="str">
        <f t="shared" si="93"/>
        <v/>
      </c>
      <c r="Q466" s="4" t="str">
        <f t="shared" si="94"/>
        <v/>
      </c>
      <c r="R466" s="4" t="str">
        <f t="shared" si="87"/>
        <v/>
      </c>
      <c r="S466" s="4" t="str">
        <f t="shared" si="88"/>
        <v/>
      </c>
      <c r="T466" s="100" t="str">
        <f t="shared" si="89"/>
        <v/>
      </c>
      <c r="U466" s="17"/>
      <c r="V466" s="6"/>
    </row>
    <row r="467" spans="5:22" s="103" customFormat="1" x14ac:dyDescent="0.2">
      <c r="E467" s="11" t="b">
        <f>IF(ISNUMBER('raw data'!B569),'raw data'!B569,FALSE)</f>
        <v>0</v>
      </c>
      <c r="F467" s="13" t="b">
        <f>IF(ISNUMBER('raw data'!C569),'raw data'!C569,FALSE)</f>
        <v>0</v>
      </c>
      <c r="G467" s="12" t="b">
        <f>IF(ISNUMBER('raw data'!D569),'raw data'!D569,FALSE)</f>
        <v>0</v>
      </c>
      <c r="H467" s="14" t="e">
        <f t="shared" si="90"/>
        <v>#NUM!</v>
      </c>
      <c r="I467" s="104" t="e">
        <f>IF(ISNUMBER(results!C$38),4*PI()*F467/((G467*0.001)^2*results!C$38),4*PI()*F467/((G467*0.001)^2*results!D$38))</f>
        <v>#DIV/0!</v>
      </c>
      <c r="J467" s="15">
        <f t="shared" si="91"/>
        <v>5.6999999999999877</v>
      </c>
      <c r="K467" s="5">
        <f t="shared" si="84"/>
        <v>302</v>
      </c>
      <c r="L467" s="1">
        <f t="shared" si="85"/>
        <v>5.6970934865054046</v>
      </c>
      <c r="M467" s="2">
        <f t="shared" si="86"/>
        <v>18.013677216545513</v>
      </c>
      <c r="N467" s="3" t="b">
        <f t="shared" si="95"/>
        <v>0</v>
      </c>
      <c r="O467" s="3" t="str">
        <f t="shared" si="92"/>
        <v/>
      </c>
      <c r="P467" s="4" t="str">
        <f t="shared" si="93"/>
        <v/>
      </c>
      <c r="Q467" s="4" t="str">
        <f t="shared" si="94"/>
        <v/>
      </c>
      <c r="R467" s="4" t="str">
        <f t="shared" si="87"/>
        <v/>
      </c>
      <c r="S467" s="4" t="str">
        <f t="shared" si="88"/>
        <v/>
      </c>
      <c r="T467" s="100" t="str">
        <f t="shared" si="89"/>
        <v/>
      </c>
      <c r="U467" s="17"/>
      <c r="V467" s="6"/>
    </row>
    <row r="468" spans="5:22" s="103" customFormat="1" x14ac:dyDescent="0.2">
      <c r="E468" s="11" t="b">
        <f>IF(ISNUMBER('raw data'!B570),'raw data'!B570,FALSE)</f>
        <v>0</v>
      </c>
      <c r="F468" s="13" t="b">
        <f>IF(ISNUMBER('raw data'!C570),'raw data'!C570,FALSE)</f>
        <v>0</v>
      </c>
      <c r="G468" s="12" t="b">
        <f>IF(ISNUMBER('raw data'!D570),'raw data'!D570,FALSE)</f>
        <v>0</v>
      </c>
      <c r="H468" s="14" t="e">
        <f t="shared" si="90"/>
        <v>#NUM!</v>
      </c>
      <c r="I468" s="104" t="e">
        <f>IF(ISNUMBER(results!C$38),4*PI()*F468/((G468*0.001)^2*results!C$38),4*PI()*F468/((G468*0.001)^2*results!D$38))</f>
        <v>#DIV/0!</v>
      </c>
      <c r="J468" s="15">
        <f t="shared" si="91"/>
        <v>5.6999999999999877</v>
      </c>
      <c r="K468" s="5">
        <f t="shared" si="84"/>
        <v>302</v>
      </c>
      <c r="L468" s="1">
        <f t="shared" si="85"/>
        <v>5.6970934865054046</v>
      </c>
      <c r="M468" s="2">
        <f t="shared" si="86"/>
        <v>18.013677216545513</v>
      </c>
      <c r="N468" s="3" t="b">
        <f t="shared" si="95"/>
        <v>0</v>
      </c>
      <c r="O468" s="3" t="str">
        <f t="shared" si="92"/>
        <v/>
      </c>
      <c r="P468" s="4" t="str">
        <f t="shared" si="93"/>
        <v/>
      </c>
      <c r="Q468" s="4" t="str">
        <f t="shared" si="94"/>
        <v/>
      </c>
      <c r="R468" s="4" t="str">
        <f t="shared" si="87"/>
        <v/>
      </c>
      <c r="S468" s="4" t="str">
        <f t="shared" si="88"/>
        <v/>
      </c>
      <c r="T468" s="100" t="str">
        <f t="shared" si="89"/>
        <v/>
      </c>
      <c r="U468" s="17"/>
      <c r="V468" s="6"/>
    </row>
    <row r="469" spans="5:22" s="103" customFormat="1" x14ac:dyDescent="0.2">
      <c r="E469" s="11" t="b">
        <f>IF(ISNUMBER('raw data'!B571),'raw data'!B571,FALSE)</f>
        <v>0</v>
      </c>
      <c r="F469" s="13" t="b">
        <f>IF(ISNUMBER('raw data'!C571),'raw data'!C571,FALSE)</f>
        <v>0</v>
      </c>
      <c r="G469" s="12" t="b">
        <f>IF(ISNUMBER('raw data'!D571),'raw data'!D571,FALSE)</f>
        <v>0</v>
      </c>
      <c r="H469" s="14" t="e">
        <f t="shared" si="90"/>
        <v>#NUM!</v>
      </c>
      <c r="I469" s="104" t="e">
        <f>IF(ISNUMBER(results!C$38),4*PI()*F469/((G469*0.001)^2*results!C$38),4*PI()*F469/((G469*0.001)^2*results!D$38))</f>
        <v>#DIV/0!</v>
      </c>
      <c r="J469" s="15">
        <f t="shared" si="91"/>
        <v>5.6999999999999877</v>
      </c>
      <c r="K469" s="5">
        <f t="shared" si="84"/>
        <v>302</v>
      </c>
      <c r="L469" s="1">
        <f t="shared" si="85"/>
        <v>5.6970934865054046</v>
      </c>
      <c r="M469" s="2">
        <f t="shared" si="86"/>
        <v>18.013677216545513</v>
      </c>
      <c r="N469" s="3" t="b">
        <f t="shared" si="95"/>
        <v>0</v>
      </c>
      <c r="O469" s="3" t="str">
        <f t="shared" si="92"/>
        <v/>
      </c>
      <c r="P469" s="4" t="str">
        <f t="shared" si="93"/>
        <v/>
      </c>
      <c r="Q469" s="4" t="str">
        <f t="shared" si="94"/>
        <v/>
      </c>
      <c r="R469" s="4" t="str">
        <f t="shared" si="87"/>
        <v/>
      </c>
      <c r="S469" s="4" t="str">
        <f t="shared" si="88"/>
        <v/>
      </c>
      <c r="T469" s="100" t="str">
        <f t="shared" si="89"/>
        <v/>
      </c>
      <c r="U469" s="17"/>
      <c r="V469" s="6"/>
    </row>
    <row r="470" spans="5:22" s="103" customFormat="1" x14ac:dyDescent="0.2">
      <c r="E470" s="11" t="b">
        <f>IF(ISNUMBER('raw data'!B572),'raw data'!B572,FALSE)</f>
        <v>0</v>
      </c>
      <c r="F470" s="13" t="b">
        <f>IF(ISNUMBER('raw data'!C572),'raw data'!C572,FALSE)</f>
        <v>0</v>
      </c>
      <c r="G470" s="12" t="b">
        <f>IF(ISNUMBER('raw data'!D572),'raw data'!D572,FALSE)</f>
        <v>0</v>
      </c>
      <c r="H470" s="14" t="e">
        <f t="shared" si="90"/>
        <v>#NUM!</v>
      </c>
      <c r="I470" s="104" t="e">
        <f>IF(ISNUMBER(results!C$38),4*PI()*F470/((G470*0.001)^2*results!C$38),4*PI()*F470/((G470*0.001)^2*results!D$38))</f>
        <v>#DIV/0!</v>
      </c>
      <c r="J470" s="15">
        <f t="shared" si="91"/>
        <v>5.6999999999999877</v>
      </c>
      <c r="K470" s="5">
        <f t="shared" si="84"/>
        <v>302</v>
      </c>
      <c r="L470" s="1">
        <f t="shared" si="85"/>
        <v>5.6970934865054046</v>
      </c>
      <c r="M470" s="2">
        <f t="shared" si="86"/>
        <v>18.013677216545513</v>
      </c>
      <c r="N470" s="3" t="b">
        <f t="shared" si="95"/>
        <v>0</v>
      </c>
      <c r="O470" s="3" t="str">
        <f t="shared" si="92"/>
        <v/>
      </c>
      <c r="P470" s="4" t="str">
        <f t="shared" si="93"/>
        <v/>
      </c>
      <c r="Q470" s="4" t="str">
        <f t="shared" si="94"/>
        <v/>
      </c>
      <c r="R470" s="4" t="str">
        <f t="shared" si="87"/>
        <v/>
      </c>
      <c r="S470" s="4" t="str">
        <f t="shared" si="88"/>
        <v/>
      </c>
      <c r="T470" s="100" t="str">
        <f t="shared" si="89"/>
        <v/>
      </c>
      <c r="U470" s="17"/>
      <c r="V470" s="6"/>
    </row>
    <row r="471" spans="5:22" s="103" customFormat="1" x14ac:dyDescent="0.2">
      <c r="E471" s="11" t="b">
        <f>IF(ISNUMBER('raw data'!B573),'raw data'!B573,FALSE)</f>
        <v>0</v>
      </c>
      <c r="F471" s="13" t="b">
        <f>IF(ISNUMBER('raw data'!C573),'raw data'!C573,FALSE)</f>
        <v>0</v>
      </c>
      <c r="G471" s="12" t="b">
        <f>IF(ISNUMBER('raw data'!D573),'raw data'!D573,FALSE)</f>
        <v>0</v>
      </c>
      <c r="H471" s="14" t="e">
        <f t="shared" si="90"/>
        <v>#NUM!</v>
      </c>
      <c r="I471" s="104" t="e">
        <f>IF(ISNUMBER(results!C$38),4*PI()*F471/((G471*0.001)^2*results!C$38),4*PI()*F471/((G471*0.001)^2*results!D$38))</f>
        <v>#DIV/0!</v>
      </c>
      <c r="J471" s="15">
        <f t="shared" si="91"/>
        <v>5.6999999999999877</v>
      </c>
      <c r="K471" s="5">
        <f t="shared" si="84"/>
        <v>302</v>
      </c>
      <c r="L471" s="1">
        <f t="shared" si="85"/>
        <v>5.6970934865054046</v>
      </c>
      <c r="M471" s="2">
        <f t="shared" si="86"/>
        <v>18.013677216545513</v>
      </c>
      <c r="N471" s="3" t="b">
        <f t="shared" si="95"/>
        <v>0</v>
      </c>
      <c r="O471" s="3" t="str">
        <f t="shared" si="92"/>
        <v/>
      </c>
      <c r="P471" s="4" t="str">
        <f t="shared" si="93"/>
        <v/>
      </c>
      <c r="Q471" s="4" t="str">
        <f t="shared" si="94"/>
        <v/>
      </c>
      <c r="R471" s="4" t="str">
        <f t="shared" si="87"/>
        <v/>
      </c>
      <c r="S471" s="4" t="str">
        <f t="shared" si="88"/>
        <v/>
      </c>
      <c r="T471" s="100" t="str">
        <f t="shared" si="89"/>
        <v/>
      </c>
      <c r="U471" s="17"/>
      <c r="V471" s="6"/>
    </row>
    <row r="472" spans="5:22" s="103" customFormat="1" x14ac:dyDescent="0.2">
      <c r="E472" s="11" t="b">
        <f>IF(ISNUMBER('raw data'!B574),'raw data'!B574,FALSE)</f>
        <v>0</v>
      </c>
      <c r="F472" s="13" t="b">
        <f>IF(ISNUMBER('raw data'!C574),'raw data'!C574,FALSE)</f>
        <v>0</v>
      </c>
      <c r="G472" s="12" t="b">
        <f>IF(ISNUMBER('raw data'!D574),'raw data'!D574,FALSE)</f>
        <v>0</v>
      </c>
      <c r="H472" s="14" t="e">
        <f t="shared" si="90"/>
        <v>#NUM!</v>
      </c>
      <c r="I472" s="104" t="e">
        <f>IF(ISNUMBER(results!C$38),4*PI()*F472/((G472*0.001)^2*results!C$38),4*PI()*F472/((G472*0.001)^2*results!D$38))</f>
        <v>#DIV/0!</v>
      </c>
      <c r="J472" s="15">
        <f t="shared" si="91"/>
        <v>5.6999999999999877</v>
      </c>
      <c r="K472" s="5">
        <f t="shared" si="84"/>
        <v>302</v>
      </c>
      <c r="L472" s="1">
        <f t="shared" si="85"/>
        <v>5.6970934865054046</v>
      </c>
      <c r="M472" s="2">
        <f t="shared" si="86"/>
        <v>18.013677216545513</v>
      </c>
      <c r="N472" s="3" t="b">
        <f t="shared" si="95"/>
        <v>0</v>
      </c>
      <c r="O472" s="3" t="str">
        <f t="shared" si="92"/>
        <v/>
      </c>
      <c r="P472" s="4" t="str">
        <f t="shared" si="93"/>
        <v/>
      </c>
      <c r="Q472" s="4" t="str">
        <f t="shared" si="94"/>
        <v/>
      </c>
      <c r="R472" s="4" t="str">
        <f t="shared" si="87"/>
        <v/>
      </c>
      <c r="S472" s="4" t="str">
        <f t="shared" si="88"/>
        <v/>
      </c>
      <c r="T472" s="100" t="str">
        <f t="shared" si="89"/>
        <v/>
      </c>
      <c r="U472" s="17"/>
      <c r="V472" s="6"/>
    </row>
    <row r="473" spans="5:22" s="103" customFormat="1" x14ac:dyDescent="0.2">
      <c r="E473" s="11" t="b">
        <f>IF(ISNUMBER('raw data'!B575),'raw data'!B575,FALSE)</f>
        <v>0</v>
      </c>
      <c r="F473" s="13" t="b">
        <f>IF(ISNUMBER('raw data'!C575),'raw data'!C575,FALSE)</f>
        <v>0</v>
      </c>
      <c r="G473" s="12" t="b">
        <f>IF(ISNUMBER('raw data'!D575),'raw data'!D575,FALSE)</f>
        <v>0</v>
      </c>
      <c r="H473" s="14" t="e">
        <f t="shared" si="90"/>
        <v>#NUM!</v>
      </c>
      <c r="I473" s="104" t="e">
        <f>IF(ISNUMBER(results!C$38),4*PI()*F473/((G473*0.001)^2*results!C$38),4*PI()*F473/((G473*0.001)^2*results!D$38))</f>
        <v>#DIV/0!</v>
      </c>
      <c r="J473" s="15">
        <f t="shared" si="91"/>
        <v>5.6999999999999877</v>
      </c>
      <c r="K473" s="5">
        <f t="shared" si="84"/>
        <v>302</v>
      </c>
      <c r="L473" s="1">
        <f t="shared" si="85"/>
        <v>5.6970934865054046</v>
      </c>
      <c r="M473" s="2">
        <f t="shared" si="86"/>
        <v>18.013677216545513</v>
      </c>
      <c r="N473" s="3" t="b">
        <f t="shared" si="95"/>
        <v>0</v>
      </c>
      <c r="O473" s="3" t="str">
        <f t="shared" si="92"/>
        <v/>
      </c>
      <c r="P473" s="4" t="str">
        <f t="shared" si="93"/>
        <v/>
      </c>
      <c r="Q473" s="4" t="str">
        <f t="shared" si="94"/>
        <v/>
      </c>
      <c r="R473" s="4" t="str">
        <f t="shared" si="87"/>
        <v/>
      </c>
      <c r="S473" s="4" t="str">
        <f t="shared" si="88"/>
        <v/>
      </c>
      <c r="T473" s="100" t="str">
        <f t="shared" si="89"/>
        <v/>
      </c>
      <c r="U473" s="17"/>
      <c r="V473" s="6"/>
    </row>
    <row r="474" spans="5:22" s="103" customFormat="1" x14ac:dyDescent="0.2">
      <c r="E474" s="11" t="b">
        <f>IF(ISNUMBER('raw data'!B576),'raw data'!B576,FALSE)</f>
        <v>0</v>
      </c>
      <c r="F474" s="13" t="b">
        <f>IF(ISNUMBER('raw data'!C576),'raw data'!C576,FALSE)</f>
        <v>0</v>
      </c>
      <c r="G474" s="12" t="b">
        <f>IF(ISNUMBER('raw data'!D576),'raw data'!D576,FALSE)</f>
        <v>0</v>
      </c>
      <c r="H474" s="14" t="e">
        <f t="shared" si="90"/>
        <v>#NUM!</v>
      </c>
      <c r="I474" s="104" t="e">
        <f>IF(ISNUMBER(results!C$38),4*PI()*F474/((G474*0.001)^2*results!C$38),4*PI()*F474/((G474*0.001)^2*results!D$38))</f>
        <v>#DIV/0!</v>
      </c>
      <c r="J474" s="15">
        <f t="shared" si="91"/>
        <v>5.6999999999999877</v>
      </c>
      <c r="K474" s="5">
        <f t="shared" si="84"/>
        <v>302</v>
      </c>
      <c r="L474" s="1">
        <f t="shared" si="85"/>
        <v>5.6970934865054046</v>
      </c>
      <c r="M474" s="2">
        <f t="shared" si="86"/>
        <v>18.013677216545513</v>
      </c>
      <c r="N474" s="3" t="b">
        <f t="shared" si="95"/>
        <v>0</v>
      </c>
      <c r="O474" s="3" t="str">
        <f t="shared" si="92"/>
        <v/>
      </c>
      <c r="P474" s="4" t="str">
        <f t="shared" si="93"/>
        <v/>
      </c>
      <c r="Q474" s="4" t="str">
        <f t="shared" si="94"/>
        <v/>
      </c>
      <c r="R474" s="4" t="str">
        <f t="shared" si="87"/>
        <v/>
      </c>
      <c r="S474" s="4" t="str">
        <f t="shared" si="88"/>
        <v/>
      </c>
      <c r="T474" s="100" t="str">
        <f t="shared" si="89"/>
        <v/>
      </c>
      <c r="U474" s="17"/>
      <c r="V474" s="6"/>
    </row>
    <row r="475" spans="5:22" s="103" customFormat="1" x14ac:dyDescent="0.2">
      <c r="E475" s="11" t="b">
        <f>IF(ISNUMBER('raw data'!B577),'raw data'!B577,FALSE)</f>
        <v>0</v>
      </c>
      <c r="F475" s="13" t="b">
        <f>IF(ISNUMBER('raw data'!C577),'raw data'!C577,FALSE)</f>
        <v>0</v>
      </c>
      <c r="G475" s="12" t="b">
        <f>IF(ISNUMBER('raw data'!D577),'raw data'!D577,FALSE)</f>
        <v>0</v>
      </c>
      <c r="H475" s="14" t="e">
        <f t="shared" si="90"/>
        <v>#NUM!</v>
      </c>
      <c r="I475" s="104" t="e">
        <f>IF(ISNUMBER(results!C$38),4*PI()*F475/((G475*0.001)^2*results!C$38),4*PI()*F475/((G475*0.001)^2*results!D$38))</f>
        <v>#DIV/0!</v>
      </c>
      <c r="J475" s="15">
        <f t="shared" si="91"/>
        <v>5.6999999999999877</v>
      </c>
      <c r="K475" s="5">
        <f t="shared" si="84"/>
        <v>302</v>
      </c>
      <c r="L475" s="1">
        <f t="shared" si="85"/>
        <v>5.6970934865054046</v>
      </c>
      <c r="M475" s="2">
        <f t="shared" si="86"/>
        <v>18.013677216545513</v>
      </c>
      <c r="N475" s="3" t="b">
        <f t="shared" si="95"/>
        <v>0</v>
      </c>
      <c r="O475" s="3" t="str">
        <f t="shared" si="92"/>
        <v/>
      </c>
      <c r="P475" s="4" t="str">
        <f t="shared" si="93"/>
        <v/>
      </c>
      <c r="Q475" s="4" t="str">
        <f t="shared" si="94"/>
        <v/>
      </c>
      <c r="R475" s="4" t="str">
        <f t="shared" si="87"/>
        <v/>
      </c>
      <c r="S475" s="4" t="str">
        <f t="shared" si="88"/>
        <v/>
      </c>
      <c r="T475" s="100" t="str">
        <f t="shared" si="89"/>
        <v/>
      </c>
      <c r="U475" s="17"/>
      <c r="V475" s="6"/>
    </row>
    <row r="476" spans="5:22" s="103" customFormat="1" x14ac:dyDescent="0.2">
      <c r="E476" s="11" t="b">
        <f>IF(ISNUMBER('raw data'!B578),'raw data'!B578,FALSE)</f>
        <v>0</v>
      </c>
      <c r="F476" s="13" t="b">
        <f>IF(ISNUMBER('raw data'!C578),'raw data'!C578,FALSE)</f>
        <v>0</v>
      </c>
      <c r="G476" s="12" t="b">
        <f>IF(ISNUMBER('raw data'!D578),'raw data'!D578,FALSE)</f>
        <v>0</v>
      </c>
      <c r="H476" s="14" t="e">
        <f t="shared" si="90"/>
        <v>#NUM!</v>
      </c>
      <c r="I476" s="104" t="e">
        <f>IF(ISNUMBER(results!C$38),4*PI()*F476/((G476*0.001)^2*results!C$38),4*PI()*F476/((G476*0.001)^2*results!D$38))</f>
        <v>#DIV/0!</v>
      </c>
      <c r="J476" s="15">
        <f t="shared" si="91"/>
        <v>5.6999999999999877</v>
      </c>
      <c r="K476" s="5">
        <f t="shared" si="84"/>
        <v>302</v>
      </c>
      <c r="L476" s="1">
        <f t="shared" si="85"/>
        <v>5.6970934865054046</v>
      </c>
      <c r="M476" s="2">
        <f t="shared" si="86"/>
        <v>18.013677216545513</v>
      </c>
      <c r="N476" s="3" t="b">
        <f t="shared" si="95"/>
        <v>0</v>
      </c>
      <c r="O476" s="3" t="str">
        <f t="shared" si="92"/>
        <v/>
      </c>
      <c r="P476" s="4" t="str">
        <f t="shared" si="93"/>
        <v/>
      </c>
      <c r="Q476" s="4" t="str">
        <f t="shared" si="94"/>
        <v/>
      </c>
      <c r="R476" s="4" t="str">
        <f t="shared" si="87"/>
        <v/>
      </c>
      <c r="S476" s="4" t="str">
        <f t="shared" si="88"/>
        <v/>
      </c>
      <c r="T476" s="100" t="str">
        <f t="shared" si="89"/>
        <v/>
      </c>
      <c r="U476" s="17"/>
      <c r="V476" s="6"/>
    </row>
    <row r="477" spans="5:22" s="103" customFormat="1" x14ac:dyDescent="0.2">
      <c r="E477" s="11" t="b">
        <f>IF(ISNUMBER('raw data'!B579),'raw data'!B579,FALSE)</f>
        <v>0</v>
      </c>
      <c r="F477" s="13" t="b">
        <f>IF(ISNUMBER('raw data'!C579),'raw data'!C579,FALSE)</f>
        <v>0</v>
      </c>
      <c r="G477" s="12" t="b">
        <f>IF(ISNUMBER('raw data'!D579),'raw data'!D579,FALSE)</f>
        <v>0</v>
      </c>
      <c r="H477" s="14" t="e">
        <f t="shared" si="90"/>
        <v>#NUM!</v>
      </c>
      <c r="I477" s="104" t="e">
        <f>IF(ISNUMBER(results!C$38),4*PI()*F477/((G477*0.001)^2*results!C$38),4*PI()*F477/((G477*0.001)^2*results!D$38))</f>
        <v>#DIV/0!</v>
      </c>
      <c r="J477" s="15">
        <f t="shared" si="91"/>
        <v>5.6999999999999877</v>
      </c>
      <c r="K477" s="5">
        <f t="shared" si="84"/>
        <v>302</v>
      </c>
      <c r="L477" s="1">
        <f t="shared" si="85"/>
        <v>5.6970934865054046</v>
      </c>
      <c r="M477" s="2">
        <f t="shared" si="86"/>
        <v>18.013677216545513</v>
      </c>
      <c r="N477" s="3" t="b">
        <f t="shared" si="95"/>
        <v>0</v>
      </c>
      <c r="O477" s="3" t="str">
        <f t="shared" si="92"/>
        <v/>
      </c>
      <c r="P477" s="4" t="str">
        <f t="shared" si="93"/>
        <v/>
      </c>
      <c r="Q477" s="4" t="str">
        <f t="shared" si="94"/>
        <v/>
      </c>
      <c r="R477" s="4" t="str">
        <f t="shared" si="87"/>
        <v/>
      </c>
      <c r="S477" s="4" t="str">
        <f t="shared" si="88"/>
        <v/>
      </c>
      <c r="T477" s="100" t="str">
        <f t="shared" si="89"/>
        <v/>
      </c>
      <c r="U477" s="17"/>
      <c r="V477" s="6"/>
    </row>
    <row r="478" spans="5:22" s="103" customFormat="1" x14ac:dyDescent="0.2">
      <c r="E478" s="11" t="b">
        <f>IF(ISNUMBER('raw data'!B580),'raw data'!B580,FALSE)</f>
        <v>0</v>
      </c>
      <c r="F478" s="13" t="b">
        <f>IF(ISNUMBER('raw data'!C580),'raw data'!C580,FALSE)</f>
        <v>0</v>
      </c>
      <c r="G478" s="12" t="b">
        <f>IF(ISNUMBER('raw data'!D580),'raw data'!D580,FALSE)</f>
        <v>0</v>
      </c>
      <c r="H478" s="14" t="e">
        <f t="shared" si="90"/>
        <v>#NUM!</v>
      </c>
      <c r="I478" s="104" t="e">
        <f>IF(ISNUMBER(results!C$38),4*PI()*F478/((G478*0.001)^2*results!C$38),4*PI()*F478/((G478*0.001)^2*results!D$38))</f>
        <v>#DIV/0!</v>
      </c>
      <c r="J478" s="15">
        <f t="shared" si="91"/>
        <v>5.6999999999999877</v>
      </c>
      <c r="K478" s="5">
        <f t="shared" si="84"/>
        <v>302</v>
      </c>
      <c r="L478" s="1">
        <f t="shared" si="85"/>
        <v>5.6970934865054046</v>
      </c>
      <c r="M478" s="2">
        <f t="shared" si="86"/>
        <v>18.013677216545513</v>
      </c>
      <c r="N478" s="3" t="b">
        <f t="shared" si="95"/>
        <v>0</v>
      </c>
      <c r="O478" s="3" t="str">
        <f t="shared" si="92"/>
        <v/>
      </c>
      <c r="P478" s="4" t="str">
        <f t="shared" si="93"/>
        <v/>
      </c>
      <c r="Q478" s="4" t="str">
        <f t="shared" si="94"/>
        <v/>
      </c>
      <c r="R478" s="4" t="str">
        <f t="shared" si="87"/>
        <v/>
      </c>
      <c r="S478" s="4" t="str">
        <f t="shared" si="88"/>
        <v/>
      </c>
      <c r="T478" s="100" t="str">
        <f t="shared" si="89"/>
        <v/>
      </c>
      <c r="U478" s="17"/>
      <c r="V478" s="6"/>
    </row>
    <row r="479" spans="5:22" s="103" customFormat="1" x14ac:dyDescent="0.2">
      <c r="E479" s="11" t="b">
        <f>IF(ISNUMBER('raw data'!B581),'raw data'!B581,FALSE)</f>
        <v>0</v>
      </c>
      <c r="F479" s="13" t="b">
        <f>IF(ISNUMBER('raw data'!C581),'raw data'!C581,FALSE)</f>
        <v>0</v>
      </c>
      <c r="G479" s="12" t="b">
        <f>IF(ISNUMBER('raw data'!D581),'raw data'!D581,FALSE)</f>
        <v>0</v>
      </c>
      <c r="H479" s="14" t="e">
        <f t="shared" si="90"/>
        <v>#NUM!</v>
      </c>
      <c r="I479" s="104" t="e">
        <f>IF(ISNUMBER(results!C$38),4*PI()*F479/((G479*0.001)^2*results!C$38),4*PI()*F479/((G479*0.001)^2*results!D$38))</f>
        <v>#DIV/0!</v>
      </c>
      <c r="J479" s="15">
        <f t="shared" si="91"/>
        <v>5.6999999999999877</v>
      </c>
      <c r="K479" s="5">
        <f t="shared" si="84"/>
        <v>302</v>
      </c>
      <c r="L479" s="1">
        <f t="shared" si="85"/>
        <v>5.6970934865054046</v>
      </c>
      <c r="M479" s="2">
        <f t="shared" si="86"/>
        <v>18.013677216545513</v>
      </c>
      <c r="N479" s="3" t="b">
        <f t="shared" si="95"/>
        <v>0</v>
      </c>
      <c r="O479" s="3" t="str">
        <f t="shared" si="92"/>
        <v/>
      </c>
      <c r="P479" s="4" t="str">
        <f t="shared" si="93"/>
        <v/>
      </c>
      <c r="Q479" s="4" t="str">
        <f t="shared" si="94"/>
        <v/>
      </c>
      <c r="R479" s="4" t="str">
        <f t="shared" si="87"/>
        <v/>
      </c>
      <c r="S479" s="4" t="str">
        <f t="shared" si="88"/>
        <v/>
      </c>
      <c r="T479" s="100" t="str">
        <f t="shared" si="89"/>
        <v/>
      </c>
      <c r="U479" s="17"/>
      <c r="V479" s="6"/>
    </row>
    <row r="480" spans="5:22" s="103" customFormat="1" x14ac:dyDescent="0.2">
      <c r="E480" s="11" t="b">
        <f>IF(ISNUMBER('raw data'!B582),'raw data'!B582,FALSE)</f>
        <v>0</v>
      </c>
      <c r="F480" s="13" t="b">
        <f>IF(ISNUMBER('raw data'!C582),'raw data'!C582,FALSE)</f>
        <v>0</v>
      </c>
      <c r="G480" s="12" t="b">
        <f>IF(ISNUMBER('raw data'!D582),'raw data'!D582,FALSE)</f>
        <v>0</v>
      </c>
      <c r="H480" s="14" t="e">
        <f t="shared" si="90"/>
        <v>#NUM!</v>
      </c>
      <c r="I480" s="104" t="e">
        <f>IF(ISNUMBER(results!C$38),4*PI()*F480/((G480*0.001)^2*results!C$38),4*PI()*F480/((G480*0.001)^2*results!D$38))</f>
        <v>#DIV/0!</v>
      </c>
      <c r="J480" s="15">
        <f t="shared" si="91"/>
        <v>5.6999999999999877</v>
      </c>
      <c r="K480" s="5">
        <f t="shared" si="84"/>
        <v>302</v>
      </c>
      <c r="L480" s="1">
        <f t="shared" si="85"/>
        <v>5.6970934865054046</v>
      </c>
      <c r="M480" s="2">
        <f t="shared" si="86"/>
        <v>18.013677216545513</v>
      </c>
      <c r="N480" s="3" t="b">
        <f t="shared" si="95"/>
        <v>0</v>
      </c>
      <c r="O480" s="3" t="str">
        <f t="shared" si="92"/>
        <v/>
      </c>
      <c r="P480" s="4" t="str">
        <f t="shared" si="93"/>
        <v/>
      </c>
      <c r="Q480" s="4" t="str">
        <f t="shared" si="94"/>
        <v/>
      </c>
      <c r="R480" s="4" t="str">
        <f t="shared" si="87"/>
        <v/>
      </c>
      <c r="S480" s="4" t="str">
        <f t="shared" si="88"/>
        <v/>
      </c>
      <c r="T480" s="100" t="str">
        <f t="shared" si="89"/>
        <v/>
      </c>
      <c r="U480" s="17"/>
      <c r="V480" s="6"/>
    </row>
    <row r="481" spans="5:22" s="103" customFormat="1" x14ac:dyDescent="0.2">
      <c r="E481" s="11" t="b">
        <f>IF(ISNUMBER('raw data'!B583),'raw data'!B583,FALSE)</f>
        <v>0</v>
      </c>
      <c r="F481" s="13" t="b">
        <f>IF(ISNUMBER('raw data'!C583),'raw data'!C583,FALSE)</f>
        <v>0</v>
      </c>
      <c r="G481" s="12" t="b">
        <f>IF(ISNUMBER('raw data'!D583),'raw data'!D583,FALSE)</f>
        <v>0</v>
      </c>
      <c r="H481" s="14" t="e">
        <f t="shared" si="90"/>
        <v>#NUM!</v>
      </c>
      <c r="I481" s="104" t="e">
        <f>IF(ISNUMBER(results!C$38),4*PI()*F481/((G481*0.001)^2*results!C$38),4*PI()*F481/((G481*0.001)^2*results!D$38))</f>
        <v>#DIV/0!</v>
      </c>
      <c r="J481" s="15">
        <f t="shared" si="91"/>
        <v>5.6999999999999877</v>
      </c>
      <c r="K481" s="5">
        <f t="shared" si="84"/>
        <v>302</v>
      </c>
      <c r="L481" s="1">
        <f t="shared" si="85"/>
        <v>5.6970934865054046</v>
      </c>
      <c r="M481" s="2">
        <f t="shared" si="86"/>
        <v>18.013677216545513</v>
      </c>
      <c r="N481" s="3" t="b">
        <f t="shared" si="95"/>
        <v>0</v>
      </c>
      <c r="O481" s="3" t="str">
        <f t="shared" si="92"/>
        <v/>
      </c>
      <c r="P481" s="4" t="str">
        <f t="shared" si="93"/>
        <v/>
      </c>
      <c r="Q481" s="4" t="str">
        <f t="shared" si="94"/>
        <v/>
      </c>
      <c r="R481" s="4" t="str">
        <f t="shared" si="87"/>
        <v/>
      </c>
      <c r="S481" s="4" t="str">
        <f t="shared" si="88"/>
        <v/>
      </c>
      <c r="T481" s="100" t="str">
        <f t="shared" si="89"/>
        <v/>
      </c>
      <c r="U481" s="17"/>
      <c r="V481" s="6"/>
    </row>
    <row r="482" spans="5:22" s="103" customFormat="1" x14ac:dyDescent="0.2">
      <c r="E482" s="11" t="b">
        <f>IF(ISNUMBER('raw data'!B584),'raw data'!B584,FALSE)</f>
        <v>0</v>
      </c>
      <c r="F482" s="13" t="b">
        <f>IF(ISNUMBER('raw data'!C584),'raw data'!C584,FALSE)</f>
        <v>0</v>
      </c>
      <c r="G482" s="12" t="b">
        <f>IF(ISNUMBER('raw data'!D584),'raw data'!D584,FALSE)</f>
        <v>0</v>
      </c>
      <c r="H482" s="14" t="e">
        <f t="shared" si="90"/>
        <v>#NUM!</v>
      </c>
      <c r="I482" s="104" t="e">
        <f>IF(ISNUMBER(results!C$38),4*PI()*F482/((G482*0.001)^2*results!C$38),4*PI()*F482/((G482*0.001)^2*results!D$38))</f>
        <v>#DIV/0!</v>
      </c>
      <c r="J482" s="15">
        <f t="shared" si="91"/>
        <v>5.6999999999999877</v>
      </c>
      <c r="K482" s="5">
        <f t="shared" si="84"/>
        <v>302</v>
      </c>
      <c r="L482" s="1">
        <f t="shared" si="85"/>
        <v>5.6970934865054046</v>
      </c>
      <c r="M482" s="2">
        <f t="shared" si="86"/>
        <v>18.013677216545513</v>
      </c>
      <c r="N482" s="3" t="b">
        <f t="shared" si="95"/>
        <v>0</v>
      </c>
      <c r="O482" s="3" t="str">
        <f t="shared" si="92"/>
        <v/>
      </c>
      <c r="P482" s="4" t="str">
        <f t="shared" si="93"/>
        <v/>
      </c>
      <c r="Q482" s="4" t="str">
        <f t="shared" si="94"/>
        <v/>
      </c>
      <c r="R482" s="4" t="str">
        <f t="shared" si="87"/>
        <v/>
      </c>
      <c r="S482" s="4" t="str">
        <f t="shared" si="88"/>
        <v/>
      </c>
      <c r="T482" s="100" t="str">
        <f t="shared" si="89"/>
        <v/>
      </c>
      <c r="U482" s="17"/>
      <c r="V482" s="6"/>
    </row>
    <row r="483" spans="5:22" s="103" customFormat="1" x14ac:dyDescent="0.2">
      <c r="E483" s="11" t="b">
        <f>IF(ISNUMBER('raw data'!B585),'raw data'!B585,FALSE)</f>
        <v>0</v>
      </c>
      <c r="F483" s="13" t="b">
        <f>IF(ISNUMBER('raw data'!C585),'raw data'!C585,FALSE)</f>
        <v>0</v>
      </c>
      <c r="G483" s="12" t="b">
        <f>IF(ISNUMBER('raw data'!D585),'raw data'!D585,FALSE)</f>
        <v>0</v>
      </c>
      <c r="H483" s="14" t="e">
        <f t="shared" si="90"/>
        <v>#NUM!</v>
      </c>
      <c r="I483" s="104" t="e">
        <f>IF(ISNUMBER(results!C$38),4*PI()*F483/((G483*0.001)^2*results!C$38),4*PI()*F483/((G483*0.001)^2*results!D$38))</f>
        <v>#DIV/0!</v>
      </c>
      <c r="J483" s="15">
        <f t="shared" si="91"/>
        <v>5.6999999999999877</v>
      </c>
      <c r="K483" s="5">
        <f t="shared" si="84"/>
        <v>302</v>
      </c>
      <c r="L483" s="1">
        <f t="shared" si="85"/>
        <v>5.6970934865054046</v>
      </c>
      <c r="M483" s="2">
        <f t="shared" si="86"/>
        <v>18.013677216545513</v>
      </c>
      <c r="N483" s="3" t="b">
        <f t="shared" si="95"/>
        <v>0</v>
      </c>
      <c r="O483" s="3" t="str">
        <f t="shared" si="92"/>
        <v/>
      </c>
      <c r="P483" s="4" t="str">
        <f t="shared" si="93"/>
        <v/>
      </c>
      <c r="Q483" s="4" t="str">
        <f t="shared" si="94"/>
        <v/>
      </c>
      <c r="R483" s="4" t="str">
        <f t="shared" si="87"/>
        <v/>
      </c>
      <c r="S483" s="4" t="str">
        <f t="shared" si="88"/>
        <v/>
      </c>
      <c r="T483" s="100" t="str">
        <f t="shared" si="89"/>
        <v/>
      </c>
      <c r="U483" s="17"/>
      <c r="V483" s="6"/>
    </row>
    <row r="484" spans="5:22" s="103" customFormat="1" x14ac:dyDescent="0.2">
      <c r="E484" s="11" t="b">
        <f>IF(ISNUMBER('raw data'!B586),'raw data'!B586,FALSE)</f>
        <v>0</v>
      </c>
      <c r="F484" s="13" t="b">
        <f>IF(ISNUMBER('raw data'!C586),'raw data'!C586,FALSE)</f>
        <v>0</v>
      </c>
      <c r="G484" s="12" t="b">
        <f>IF(ISNUMBER('raw data'!D586),'raw data'!D586,FALSE)</f>
        <v>0</v>
      </c>
      <c r="H484" s="14" t="e">
        <f t="shared" si="90"/>
        <v>#NUM!</v>
      </c>
      <c r="I484" s="104" t="e">
        <f>IF(ISNUMBER(results!C$38),4*PI()*F484/((G484*0.001)^2*results!C$38),4*PI()*F484/((G484*0.001)^2*results!D$38))</f>
        <v>#DIV/0!</v>
      </c>
      <c r="J484" s="15">
        <f t="shared" si="91"/>
        <v>5.6999999999999877</v>
      </c>
      <c r="K484" s="5">
        <f t="shared" si="84"/>
        <v>302</v>
      </c>
      <c r="L484" s="1">
        <f t="shared" si="85"/>
        <v>5.6970934865054046</v>
      </c>
      <c r="M484" s="2">
        <f t="shared" si="86"/>
        <v>18.013677216545513</v>
      </c>
      <c r="N484" s="3" t="b">
        <f t="shared" si="95"/>
        <v>0</v>
      </c>
      <c r="O484" s="3" t="str">
        <f t="shared" si="92"/>
        <v/>
      </c>
      <c r="P484" s="4" t="str">
        <f t="shared" si="93"/>
        <v/>
      </c>
      <c r="Q484" s="4" t="str">
        <f t="shared" si="94"/>
        <v/>
      </c>
      <c r="R484" s="4" t="str">
        <f t="shared" si="87"/>
        <v/>
      </c>
      <c r="S484" s="4" t="str">
        <f t="shared" si="88"/>
        <v/>
      </c>
      <c r="T484" s="100" t="str">
        <f t="shared" si="89"/>
        <v/>
      </c>
      <c r="U484" s="17"/>
      <c r="V484" s="6"/>
    </row>
    <row r="485" spans="5:22" s="103" customFormat="1" x14ac:dyDescent="0.2">
      <c r="E485" s="11" t="b">
        <f>IF(ISNUMBER('raw data'!B587),'raw data'!B587,FALSE)</f>
        <v>0</v>
      </c>
      <c r="F485" s="13" t="b">
        <f>IF(ISNUMBER('raw data'!C587),'raw data'!C587,FALSE)</f>
        <v>0</v>
      </c>
      <c r="G485" s="12" t="b">
        <f>IF(ISNUMBER('raw data'!D587),'raw data'!D587,FALSE)</f>
        <v>0</v>
      </c>
      <c r="H485" s="14" t="e">
        <f t="shared" si="90"/>
        <v>#NUM!</v>
      </c>
      <c r="I485" s="104" t="e">
        <f>IF(ISNUMBER(results!C$38),4*PI()*F485/((G485*0.001)^2*results!C$38),4*PI()*F485/((G485*0.001)^2*results!D$38))</f>
        <v>#DIV/0!</v>
      </c>
      <c r="J485" s="15">
        <f t="shared" si="91"/>
        <v>5.6999999999999877</v>
      </c>
      <c r="K485" s="5">
        <f t="shared" si="84"/>
        <v>302</v>
      </c>
      <c r="L485" s="1">
        <f t="shared" si="85"/>
        <v>5.6970934865054046</v>
      </c>
      <c r="M485" s="2">
        <f t="shared" si="86"/>
        <v>18.013677216545513</v>
      </c>
      <c r="N485" s="3" t="b">
        <f t="shared" si="95"/>
        <v>0</v>
      </c>
      <c r="O485" s="3" t="str">
        <f t="shared" si="92"/>
        <v/>
      </c>
      <c r="P485" s="4" t="str">
        <f t="shared" si="93"/>
        <v/>
      </c>
      <c r="Q485" s="4" t="str">
        <f t="shared" si="94"/>
        <v/>
      </c>
      <c r="R485" s="4" t="str">
        <f t="shared" si="87"/>
        <v/>
      </c>
      <c r="S485" s="4" t="str">
        <f t="shared" si="88"/>
        <v/>
      </c>
      <c r="T485" s="100" t="str">
        <f t="shared" si="89"/>
        <v/>
      </c>
      <c r="U485" s="17"/>
      <c r="V485" s="6"/>
    </row>
    <row r="486" spans="5:22" s="103" customFormat="1" x14ac:dyDescent="0.2">
      <c r="E486" s="11" t="b">
        <f>IF(ISNUMBER('raw data'!B588),'raw data'!B588,FALSE)</f>
        <v>0</v>
      </c>
      <c r="F486" s="13" t="b">
        <f>IF(ISNUMBER('raw data'!C588),'raw data'!C588,FALSE)</f>
        <v>0</v>
      </c>
      <c r="G486" s="12" t="b">
        <f>IF(ISNUMBER('raw data'!D588),'raw data'!D588,FALSE)</f>
        <v>0</v>
      </c>
      <c r="H486" s="14" t="e">
        <f t="shared" si="90"/>
        <v>#NUM!</v>
      </c>
      <c r="I486" s="104" t="e">
        <f>IF(ISNUMBER(results!C$38),4*PI()*F486/((G486*0.001)^2*results!C$38),4*PI()*F486/((G486*0.001)^2*results!D$38))</f>
        <v>#DIV/0!</v>
      </c>
      <c r="J486" s="15">
        <f t="shared" si="91"/>
        <v>5.6999999999999877</v>
      </c>
      <c r="K486" s="5">
        <f t="shared" si="84"/>
        <v>302</v>
      </c>
      <c r="L486" s="1">
        <f t="shared" si="85"/>
        <v>5.6970934865054046</v>
      </c>
      <c r="M486" s="2">
        <f t="shared" si="86"/>
        <v>18.013677216545513</v>
      </c>
      <c r="N486" s="3" t="b">
        <f t="shared" si="95"/>
        <v>0</v>
      </c>
      <c r="O486" s="3" t="str">
        <f t="shared" si="92"/>
        <v/>
      </c>
      <c r="P486" s="4" t="str">
        <f t="shared" si="93"/>
        <v/>
      </c>
      <c r="Q486" s="4" t="str">
        <f t="shared" si="94"/>
        <v/>
      </c>
      <c r="R486" s="4" t="str">
        <f t="shared" si="87"/>
        <v/>
      </c>
      <c r="S486" s="4" t="str">
        <f t="shared" si="88"/>
        <v/>
      </c>
      <c r="T486" s="100" t="str">
        <f t="shared" si="89"/>
        <v/>
      </c>
      <c r="U486" s="17"/>
      <c r="V486" s="6"/>
    </row>
    <row r="487" spans="5:22" s="103" customFormat="1" x14ac:dyDescent="0.2">
      <c r="E487" s="11" t="b">
        <f>IF(ISNUMBER('raw data'!B589),'raw data'!B589,FALSE)</f>
        <v>0</v>
      </c>
      <c r="F487" s="13" t="b">
        <f>IF(ISNUMBER('raw data'!C589),'raw data'!C589,FALSE)</f>
        <v>0</v>
      </c>
      <c r="G487" s="12" t="b">
        <f>IF(ISNUMBER('raw data'!D589),'raw data'!D589,FALSE)</f>
        <v>0</v>
      </c>
      <c r="H487" s="14" t="e">
        <f t="shared" si="90"/>
        <v>#NUM!</v>
      </c>
      <c r="I487" s="104" t="e">
        <f>IF(ISNUMBER(results!C$38),4*PI()*F487/((G487*0.001)^2*results!C$38),4*PI()*F487/((G487*0.001)^2*results!D$38))</f>
        <v>#DIV/0!</v>
      </c>
      <c r="J487" s="15">
        <f t="shared" si="91"/>
        <v>5.6999999999999877</v>
      </c>
      <c r="K487" s="5">
        <f t="shared" si="84"/>
        <v>302</v>
      </c>
      <c r="L487" s="1">
        <f t="shared" si="85"/>
        <v>5.6970934865054046</v>
      </c>
      <c r="M487" s="2">
        <f t="shared" si="86"/>
        <v>18.013677216545513</v>
      </c>
      <c r="N487" s="3" t="b">
        <f t="shared" si="95"/>
        <v>0</v>
      </c>
      <c r="O487" s="3" t="str">
        <f t="shared" si="92"/>
        <v/>
      </c>
      <c r="P487" s="4" t="str">
        <f t="shared" si="93"/>
        <v/>
      </c>
      <c r="Q487" s="4" t="str">
        <f t="shared" si="94"/>
        <v/>
      </c>
      <c r="R487" s="4" t="str">
        <f t="shared" si="87"/>
        <v/>
      </c>
      <c r="S487" s="4" t="str">
        <f t="shared" si="88"/>
        <v/>
      </c>
      <c r="T487" s="100" t="str">
        <f t="shared" si="89"/>
        <v/>
      </c>
      <c r="U487" s="17"/>
      <c r="V487" s="6"/>
    </row>
    <row r="488" spans="5:22" s="103" customFormat="1" x14ac:dyDescent="0.2">
      <c r="E488" s="11" t="b">
        <f>IF(ISNUMBER('raw data'!B590),'raw data'!B590,FALSE)</f>
        <v>0</v>
      </c>
      <c r="F488" s="13" t="b">
        <f>IF(ISNUMBER('raw data'!C590),'raw data'!C590,FALSE)</f>
        <v>0</v>
      </c>
      <c r="G488" s="12" t="b">
        <f>IF(ISNUMBER('raw data'!D590),'raw data'!D590,FALSE)</f>
        <v>0</v>
      </c>
      <c r="H488" s="14" t="e">
        <f t="shared" si="90"/>
        <v>#NUM!</v>
      </c>
      <c r="I488" s="104" t="e">
        <f>IF(ISNUMBER(results!C$38),4*PI()*F488/((G488*0.001)^2*results!C$38),4*PI()*F488/((G488*0.001)^2*results!D$38))</f>
        <v>#DIV/0!</v>
      </c>
      <c r="J488" s="15">
        <f t="shared" si="91"/>
        <v>5.6999999999999877</v>
      </c>
      <c r="K488" s="5">
        <f t="shared" si="84"/>
        <v>302</v>
      </c>
      <c r="L488" s="1">
        <f t="shared" si="85"/>
        <v>5.6970934865054046</v>
      </c>
      <c r="M488" s="2">
        <f t="shared" si="86"/>
        <v>18.013677216545513</v>
      </c>
      <c r="N488" s="3" t="b">
        <f t="shared" si="95"/>
        <v>0</v>
      </c>
      <c r="O488" s="3" t="str">
        <f t="shared" si="92"/>
        <v/>
      </c>
      <c r="P488" s="4" t="str">
        <f t="shared" si="93"/>
        <v/>
      </c>
      <c r="Q488" s="4" t="str">
        <f t="shared" si="94"/>
        <v/>
      </c>
      <c r="R488" s="4" t="str">
        <f t="shared" si="87"/>
        <v/>
      </c>
      <c r="S488" s="4" t="str">
        <f t="shared" si="88"/>
        <v/>
      </c>
      <c r="T488" s="100" t="str">
        <f t="shared" si="89"/>
        <v/>
      </c>
      <c r="U488" s="17"/>
      <c r="V488" s="6"/>
    </row>
    <row r="489" spans="5:22" s="103" customFormat="1" x14ac:dyDescent="0.2">
      <c r="E489" s="11" t="b">
        <f>IF(ISNUMBER('raw data'!B591),'raw data'!B591,FALSE)</f>
        <v>0</v>
      </c>
      <c r="F489" s="13" t="b">
        <f>IF(ISNUMBER('raw data'!C591),'raw data'!C591,FALSE)</f>
        <v>0</v>
      </c>
      <c r="G489" s="12" t="b">
        <f>IF(ISNUMBER('raw data'!D591),'raw data'!D591,FALSE)</f>
        <v>0</v>
      </c>
      <c r="H489" s="14" t="e">
        <f t="shared" si="90"/>
        <v>#NUM!</v>
      </c>
      <c r="I489" s="104" t="e">
        <f>IF(ISNUMBER(results!C$38),4*PI()*F489/((G489*0.001)^2*results!C$38),4*PI()*F489/((G489*0.001)^2*results!D$38))</f>
        <v>#DIV/0!</v>
      </c>
      <c r="J489" s="15">
        <f t="shared" si="91"/>
        <v>5.6999999999999877</v>
      </c>
      <c r="K489" s="5">
        <f t="shared" si="84"/>
        <v>302</v>
      </c>
      <c r="L489" s="1">
        <f t="shared" si="85"/>
        <v>5.6970934865054046</v>
      </c>
      <c r="M489" s="2">
        <f t="shared" si="86"/>
        <v>18.013677216545513</v>
      </c>
      <c r="N489" s="3" t="b">
        <f t="shared" si="95"/>
        <v>0</v>
      </c>
      <c r="O489" s="3" t="str">
        <f t="shared" si="92"/>
        <v/>
      </c>
      <c r="P489" s="4" t="str">
        <f t="shared" si="93"/>
        <v/>
      </c>
      <c r="Q489" s="4" t="str">
        <f t="shared" si="94"/>
        <v/>
      </c>
      <c r="R489" s="4" t="str">
        <f t="shared" si="87"/>
        <v/>
      </c>
      <c r="S489" s="4" t="str">
        <f t="shared" si="88"/>
        <v/>
      </c>
      <c r="T489" s="100" t="str">
        <f t="shared" si="89"/>
        <v/>
      </c>
      <c r="U489" s="17"/>
      <c r="V489" s="6"/>
    </row>
    <row r="490" spans="5:22" s="103" customFormat="1" x14ac:dyDescent="0.2">
      <c r="E490" s="11" t="b">
        <f>IF(ISNUMBER('raw data'!B592),'raw data'!B592,FALSE)</f>
        <v>0</v>
      </c>
      <c r="F490" s="13" t="b">
        <f>IF(ISNUMBER('raw data'!C592),'raw data'!C592,FALSE)</f>
        <v>0</v>
      </c>
      <c r="G490" s="12" t="b">
        <f>IF(ISNUMBER('raw data'!D592),'raw data'!D592,FALSE)</f>
        <v>0</v>
      </c>
      <c r="H490" s="14" t="e">
        <f t="shared" si="90"/>
        <v>#NUM!</v>
      </c>
      <c r="I490" s="104" t="e">
        <f>IF(ISNUMBER(results!C$38),4*PI()*F490/((G490*0.001)^2*results!C$38),4*PI()*F490/((G490*0.001)^2*results!D$38))</f>
        <v>#DIV/0!</v>
      </c>
      <c r="J490" s="15">
        <f t="shared" si="91"/>
        <v>5.6999999999999877</v>
      </c>
      <c r="K490" s="5">
        <f t="shared" si="84"/>
        <v>302</v>
      </c>
      <c r="L490" s="1">
        <f t="shared" si="85"/>
        <v>5.6970934865054046</v>
      </c>
      <c r="M490" s="2">
        <f t="shared" si="86"/>
        <v>18.013677216545513</v>
      </c>
      <c r="N490" s="3" t="b">
        <f t="shared" si="95"/>
        <v>0</v>
      </c>
      <c r="O490" s="3" t="str">
        <f t="shared" si="92"/>
        <v/>
      </c>
      <c r="P490" s="4" t="str">
        <f t="shared" si="93"/>
        <v/>
      </c>
      <c r="Q490" s="4" t="str">
        <f t="shared" si="94"/>
        <v/>
      </c>
      <c r="R490" s="4" t="str">
        <f t="shared" si="87"/>
        <v/>
      </c>
      <c r="S490" s="4" t="str">
        <f t="shared" si="88"/>
        <v/>
      </c>
      <c r="T490" s="100" t="str">
        <f t="shared" si="89"/>
        <v/>
      </c>
      <c r="U490" s="17"/>
      <c r="V490" s="6"/>
    </row>
    <row r="491" spans="5:22" s="103" customFormat="1" x14ac:dyDescent="0.2">
      <c r="E491" s="11" t="b">
        <f>IF(ISNUMBER('raw data'!B593),'raw data'!B593,FALSE)</f>
        <v>0</v>
      </c>
      <c r="F491" s="13" t="b">
        <f>IF(ISNUMBER('raw data'!C593),'raw data'!C593,FALSE)</f>
        <v>0</v>
      </c>
      <c r="G491" s="12" t="b">
        <f>IF(ISNUMBER('raw data'!D593),'raw data'!D593,FALSE)</f>
        <v>0</v>
      </c>
      <c r="H491" s="14" t="e">
        <f t="shared" si="90"/>
        <v>#NUM!</v>
      </c>
      <c r="I491" s="104" t="e">
        <f>IF(ISNUMBER(results!C$38),4*PI()*F491/((G491*0.001)^2*results!C$38),4*PI()*F491/((G491*0.001)^2*results!D$38))</f>
        <v>#DIV/0!</v>
      </c>
      <c r="J491" s="15">
        <f t="shared" si="91"/>
        <v>5.6999999999999877</v>
      </c>
      <c r="K491" s="5">
        <f t="shared" si="84"/>
        <v>302</v>
      </c>
      <c r="L491" s="1">
        <f t="shared" si="85"/>
        <v>5.6970934865054046</v>
      </c>
      <c r="M491" s="2">
        <f t="shared" si="86"/>
        <v>18.013677216545513</v>
      </c>
      <c r="N491" s="3" t="b">
        <f t="shared" si="95"/>
        <v>0</v>
      </c>
      <c r="O491" s="3" t="str">
        <f t="shared" si="92"/>
        <v/>
      </c>
      <c r="P491" s="4" t="str">
        <f t="shared" si="93"/>
        <v/>
      </c>
      <c r="Q491" s="4" t="str">
        <f t="shared" si="94"/>
        <v/>
      </c>
      <c r="R491" s="4" t="str">
        <f t="shared" si="87"/>
        <v/>
      </c>
      <c r="S491" s="4" t="str">
        <f t="shared" si="88"/>
        <v/>
      </c>
      <c r="T491" s="100" t="str">
        <f t="shared" si="89"/>
        <v/>
      </c>
      <c r="U491" s="17"/>
      <c r="V491" s="6"/>
    </row>
    <row r="492" spans="5:22" s="103" customFormat="1" x14ac:dyDescent="0.2">
      <c r="E492" s="11" t="b">
        <f>IF(ISNUMBER('raw data'!B594),'raw data'!B594,FALSE)</f>
        <v>0</v>
      </c>
      <c r="F492" s="13" t="b">
        <f>IF(ISNUMBER('raw data'!C594),'raw data'!C594,FALSE)</f>
        <v>0</v>
      </c>
      <c r="G492" s="12" t="b">
        <f>IF(ISNUMBER('raw data'!D594),'raw data'!D594,FALSE)</f>
        <v>0</v>
      </c>
      <c r="H492" s="14" t="e">
        <f t="shared" si="90"/>
        <v>#NUM!</v>
      </c>
      <c r="I492" s="104" t="e">
        <f>IF(ISNUMBER(results!C$38),4*PI()*F492/((G492*0.001)^2*results!C$38),4*PI()*F492/((G492*0.001)^2*results!D$38))</f>
        <v>#DIV/0!</v>
      </c>
      <c r="J492" s="15">
        <f t="shared" si="91"/>
        <v>5.6999999999999877</v>
      </c>
      <c r="K492" s="5">
        <f t="shared" si="84"/>
        <v>302</v>
      </c>
      <c r="L492" s="1">
        <f t="shared" si="85"/>
        <v>5.6970934865054046</v>
      </c>
      <c r="M492" s="2">
        <f t="shared" si="86"/>
        <v>18.013677216545513</v>
      </c>
      <c r="N492" s="3" t="b">
        <f t="shared" si="95"/>
        <v>0</v>
      </c>
      <c r="O492" s="3" t="str">
        <f t="shared" si="92"/>
        <v/>
      </c>
      <c r="P492" s="4" t="str">
        <f t="shared" si="93"/>
        <v/>
      </c>
      <c r="Q492" s="4" t="str">
        <f t="shared" si="94"/>
        <v/>
      </c>
      <c r="R492" s="4" t="str">
        <f t="shared" si="87"/>
        <v/>
      </c>
      <c r="S492" s="4" t="str">
        <f t="shared" si="88"/>
        <v/>
      </c>
      <c r="T492" s="100" t="str">
        <f t="shared" si="89"/>
        <v/>
      </c>
      <c r="U492" s="17"/>
      <c r="V492" s="6"/>
    </row>
    <row r="493" spans="5:22" s="103" customFormat="1" x14ac:dyDescent="0.2">
      <c r="E493" s="11" t="b">
        <f>IF(ISNUMBER('raw data'!B595),'raw data'!B595,FALSE)</f>
        <v>0</v>
      </c>
      <c r="F493" s="13" t="b">
        <f>IF(ISNUMBER('raw data'!C595),'raw data'!C595,FALSE)</f>
        <v>0</v>
      </c>
      <c r="G493" s="12" t="b">
        <f>IF(ISNUMBER('raw data'!D595),'raw data'!D595,FALSE)</f>
        <v>0</v>
      </c>
      <c r="H493" s="14" t="e">
        <f t="shared" si="90"/>
        <v>#NUM!</v>
      </c>
      <c r="I493" s="104" t="e">
        <f>IF(ISNUMBER(results!C$38),4*PI()*F493/((G493*0.001)^2*results!C$38),4*PI()*F493/((G493*0.001)^2*results!D$38))</f>
        <v>#DIV/0!</v>
      </c>
      <c r="J493" s="15">
        <f t="shared" si="91"/>
        <v>5.6999999999999877</v>
      </c>
      <c r="K493" s="5">
        <f t="shared" si="84"/>
        <v>302</v>
      </c>
      <c r="L493" s="1">
        <f t="shared" si="85"/>
        <v>5.6970934865054046</v>
      </c>
      <c r="M493" s="2">
        <f t="shared" si="86"/>
        <v>18.013677216545513</v>
      </c>
      <c r="N493" s="3" t="b">
        <f t="shared" si="95"/>
        <v>0</v>
      </c>
      <c r="O493" s="3" t="str">
        <f t="shared" si="92"/>
        <v/>
      </c>
      <c r="P493" s="4" t="str">
        <f t="shared" si="93"/>
        <v/>
      </c>
      <c r="Q493" s="4" t="str">
        <f t="shared" si="94"/>
        <v/>
      </c>
      <c r="R493" s="4" t="str">
        <f t="shared" si="87"/>
        <v/>
      </c>
      <c r="S493" s="4" t="str">
        <f t="shared" si="88"/>
        <v/>
      </c>
      <c r="T493" s="100" t="str">
        <f t="shared" si="89"/>
        <v/>
      </c>
      <c r="U493" s="17"/>
      <c r="V493" s="6"/>
    </row>
    <row r="494" spans="5:22" s="103" customFormat="1" x14ac:dyDescent="0.2">
      <c r="E494" s="11" t="b">
        <f>IF(ISNUMBER('raw data'!B596),'raw data'!B596,FALSE)</f>
        <v>0</v>
      </c>
      <c r="F494" s="13" t="b">
        <f>IF(ISNUMBER('raw data'!C596),'raw data'!C596,FALSE)</f>
        <v>0</v>
      </c>
      <c r="G494" s="12" t="b">
        <f>IF(ISNUMBER('raw data'!D596),'raw data'!D596,FALSE)</f>
        <v>0</v>
      </c>
      <c r="H494" s="14" t="e">
        <f t="shared" si="90"/>
        <v>#NUM!</v>
      </c>
      <c r="I494" s="104" t="e">
        <f>IF(ISNUMBER(results!C$38),4*PI()*F494/((G494*0.001)^2*results!C$38),4*PI()*F494/((G494*0.001)^2*results!D$38))</f>
        <v>#DIV/0!</v>
      </c>
      <c r="J494" s="15">
        <f t="shared" si="91"/>
        <v>5.6999999999999877</v>
      </c>
      <c r="K494" s="5">
        <f t="shared" si="84"/>
        <v>302</v>
      </c>
      <c r="L494" s="1">
        <f t="shared" si="85"/>
        <v>5.6970934865054046</v>
      </c>
      <c r="M494" s="2">
        <f t="shared" si="86"/>
        <v>18.013677216545513</v>
      </c>
      <c r="N494" s="3" t="b">
        <f t="shared" si="95"/>
        <v>0</v>
      </c>
      <c r="O494" s="3" t="str">
        <f t="shared" si="92"/>
        <v/>
      </c>
      <c r="P494" s="4" t="str">
        <f t="shared" si="93"/>
        <v/>
      </c>
      <c r="Q494" s="4" t="str">
        <f t="shared" si="94"/>
        <v/>
      </c>
      <c r="R494" s="4" t="str">
        <f t="shared" si="87"/>
        <v/>
      </c>
      <c r="S494" s="4" t="str">
        <f t="shared" si="88"/>
        <v/>
      </c>
      <c r="T494" s="100" t="str">
        <f t="shared" si="89"/>
        <v/>
      </c>
      <c r="U494" s="17"/>
      <c r="V494" s="6"/>
    </row>
    <row r="495" spans="5:22" s="103" customFormat="1" x14ac:dyDescent="0.2">
      <c r="E495" s="11" t="b">
        <f>IF(ISNUMBER('raw data'!B597),'raw data'!B597,FALSE)</f>
        <v>0</v>
      </c>
      <c r="F495" s="13" t="b">
        <f>IF(ISNUMBER('raw data'!C597),'raw data'!C597,FALSE)</f>
        <v>0</v>
      </c>
      <c r="G495" s="12" t="b">
        <f>IF(ISNUMBER('raw data'!D597),'raw data'!D597,FALSE)</f>
        <v>0</v>
      </c>
      <c r="H495" s="14" t="e">
        <f t="shared" si="90"/>
        <v>#NUM!</v>
      </c>
      <c r="I495" s="104" t="e">
        <f>IF(ISNUMBER(results!C$38),4*PI()*F495/((G495*0.001)^2*results!C$38),4*PI()*F495/((G495*0.001)^2*results!D$38))</f>
        <v>#DIV/0!</v>
      </c>
      <c r="J495" s="15">
        <f t="shared" si="91"/>
        <v>5.6999999999999877</v>
      </c>
      <c r="K495" s="5">
        <f t="shared" si="84"/>
        <v>302</v>
      </c>
      <c r="L495" s="1">
        <f t="shared" si="85"/>
        <v>5.6970934865054046</v>
      </c>
      <c r="M495" s="2">
        <f t="shared" si="86"/>
        <v>18.013677216545513</v>
      </c>
      <c r="N495" s="3" t="b">
        <f t="shared" si="95"/>
        <v>0</v>
      </c>
      <c r="O495" s="3" t="str">
        <f t="shared" si="92"/>
        <v/>
      </c>
      <c r="P495" s="4" t="str">
        <f t="shared" si="93"/>
        <v/>
      </c>
      <c r="Q495" s="4" t="str">
        <f t="shared" si="94"/>
        <v/>
      </c>
      <c r="R495" s="4" t="str">
        <f t="shared" si="87"/>
        <v/>
      </c>
      <c r="S495" s="4" t="str">
        <f t="shared" si="88"/>
        <v/>
      </c>
      <c r="T495" s="100" t="str">
        <f t="shared" si="89"/>
        <v/>
      </c>
      <c r="U495" s="17"/>
      <c r="V495" s="6"/>
    </row>
    <row r="496" spans="5:22" s="103" customFormat="1" x14ac:dyDescent="0.2">
      <c r="E496" s="11" t="b">
        <f>IF(ISNUMBER('raw data'!B598),'raw data'!B598,FALSE)</f>
        <v>0</v>
      </c>
      <c r="F496" s="13" t="b">
        <f>IF(ISNUMBER('raw data'!C598),'raw data'!C598,FALSE)</f>
        <v>0</v>
      </c>
      <c r="G496" s="12" t="b">
        <f>IF(ISNUMBER('raw data'!D598),'raw data'!D598,FALSE)</f>
        <v>0</v>
      </c>
      <c r="H496" s="14" t="e">
        <f t="shared" si="90"/>
        <v>#NUM!</v>
      </c>
      <c r="I496" s="104" t="e">
        <f>IF(ISNUMBER(results!C$38),4*PI()*F496/((G496*0.001)^2*results!C$38),4*PI()*F496/((G496*0.001)^2*results!D$38))</f>
        <v>#DIV/0!</v>
      </c>
      <c r="J496" s="15">
        <f t="shared" si="91"/>
        <v>5.6999999999999877</v>
      </c>
      <c r="K496" s="5">
        <f t="shared" si="84"/>
        <v>302</v>
      </c>
      <c r="L496" s="1">
        <f t="shared" si="85"/>
        <v>5.6970934865054046</v>
      </c>
      <c r="M496" s="2">
        <f t="shared" si="86"/>
        <v>18.013677216545513</v>
      </c>
      <c r="N496" s="3" t="b">
        <f t="shared" si="95"/>
        <v>0</v>
      </c>
      <c r="O496" s="3" t="str">
        <f t="shared" si="92"/>
        <v/>
      </c>
      <c r="P496" s="4" t="str">
        <f t="shared" si="93"/>
        <v/>
      </c>
      <c r="Q496" s="4" t="str">
        <f t="shared" si="94"/>
        <v/>
      </c>
      <c r="R496" s="4" t="str">
        <f t="shared" si="87"/>
        <v/>
      </c>
      <c r="S496" s="4" t="str">
        <f t="shared" si="88"/>
        <v/>
      </c>
      <c r="T496" s="100" t="str">
        <f t="shared" si="89"/>
        <v/>
      </c>
      <c r="U496" s="17"/>
      <c r="V496" s="6"/>
    </row>
    <row r="497" spans="5:22" s="103" customFormat="1" x14ac:dyDescent="0.2">
      <c r="E497" s="11" t="b">
        <f>IF(ISNUMBER('raw data'!B599),'raw data'!B599,FALSE)</f>
        <v>0</v>
      </c>
      <c r="F497" s="13" t="b">
        <f>IF(ISNUMBER('raw data'!C599),'raw data'!C599,FALSE)</f>
        <v>0</v>
      </c>
      <c r="G497" s="12" t="b">
        <f>IF(ISNUMBER('raw data'!D599),'raw data'!D599,FALSE)</f>
        <v>0</v>
      </c>
      <c r="H497" s="14" t="e">
        <f t="shared" si="90"/>
        <v>#NUM!</v>
      </c>
      <c r="I497" s="104" t="e">
        <f>IF(ISNUMBER(results!C$38),4*PI()*F497/((G497*0.001)^2*results!C$38),4*PI()*F497/((G497*0.001)^2*results!D$38))</f>
        <v>#DIV/0!</v>
      </c>
      <c r="J497" s="15">
        <f t="shared" si="91"/>
        <v>5.6999999999999877</v>
      </c>
      <c r="K497" s="5">
        <f t="shared" si="84"/>
        <v>302</v>
      </c>
      <c r="L497" s="1">
        <f t="shared" si="85"/>
        <v>5.6970934865054046</v>
      </c>
      <c r="M497" s="2">
        <f t="shared" si="86"/>
        <v>18.013677216545513</v>
      </c>
      <c r="N497" s="3" t="b">
        <f t="shared" si="95"/>
        <v>0</v>
      </c>
      <c r="O497" s="3" t="str">
        <f t="shared" si="92"/>
        <v/>
      </c>
      <c r="P497" s="4" t="str">
        <f t="shared" si="93"/>
        <v/>
      </c>
      <c r="Q497" s="4" t="str">
        <f t="shared" si="94"/>
        <v/>
      </c>
      <c r="R497" s="4" t="str">
        <f t="shared" si="87"/>
        <v/>
      </c>
      <c r="S497" s="4" t="str">
        <f t="shared" si="88"/>
        <v/>
      </c>
      <c r="T497" s="100" t="str">
        <f t="shared" si="89"/>
        <v/>
      </c>
      <c r="U497" s="17"/>
      <c r="V497" s="6"/>
    </row>
    <row r="498" spans="5:22" s="103" customFormat="1" x14ac:dyDescent="0.2">
      <c r="E498" s="11" t="b">
        <f>IF(ISNUMBER('raw data'!B600),'raw data'!B600,FALSE)</f>
        <v>0</v>
      </c>
      <c r="F498" s="13" t="b">
        <f>IF(ISNUMBER('raw data'!C600),'raw data'!C600,FALSE)</f>
        <v>0</v>
      </c>
      <c r="G498" s="12" t="b">
        <f>IF(ISNUMBER('raw data'!D600),'raw data'!D600,FALSE)</f>
        <v>0</v>
      </c>
      <c r="H498" s="14" t="e">
        <f t="shared" si="90"/>
        <v>#NUM!</v>
      </c>
      <c r="I498" s="104" t="e">
        <f>IF(ISNUMBER(results!C$38),4*PI()*F498/((G498*0.001)^2*results!C$38),4*PI()*F498/((G498*0.001)^2*results!D$38))</f>
        <v>#DIV/0!</v>
      </c>
      <c r="J498" s="15">
        <f t="shared" si="91"/>
        <v>5.6999999999999877</v>
      </c>
      <c r="K498" s="5">
        <f t="shared" si="84"/>
        <v>302</v>
      </c>
      <c r="L498" s="1">
        <f t="shared" si="85"/>
        <v>5.6970934865054046</v>
      </c>
      <c r="M498" s="2">
        <f t="shared" si="86"/>
        <v>18.013677216545513</v>
      </c>
      <c r="N498" s="3" t="b">
        <f t="shared" si="95"/>
        <v>0</v>
      </c>
      <c r="O498" s="3" t="str">
        <f t="shared" si="92"/>
        <v/>
      </c>
      <c r="P498" s="4" t="str">
        <f t="shared" si="93"/>
        <v/>
      </c>
      <c r="Q498" s="4" t="str">
        <f t="shared" si="94"/>
        <v/>
      </c>
      <c r="R498" s="4" t="str">
        <f t="shared" si="87"/>
        <v/>
      </c>
      <c r="S498" s="4" t="str">
        <f t="shared" si="88"/>
        <v/>
      </c>
      <c r="T498" s="100" t="str">
        <f t="shared" si="89"/>
        <v/>
      </c>
      <c r="U498" s="17"/>
      <c r="V498" s="6"/>
    </row>
    <row r="499" spans="5:22" s="103" customFormat="1" x14ac:dyDescent="0.2">
      <c r="E499" s="11" t="b">
        <f>IF(ISNUMBER('raw data'!B601),'raw data'!B601,FALSE)</f>
        <v>0</v>
      </c>
      <c r="F499" s="13" t="b">
        <f>IF(ISNUMBER('raw data'!C601),'raw data'!C601,FALSE)</f>
        <v>0</v>
      </c>
      <c r="G499" s="12" t="b">
        <f>IF(ISNUMBER('raw data'!D601),'raw data'!D601,FALSE)</f>
        <v>0</v>
      </c>
      <c r="H499" s="14" t="e">
        <f t="shared" si="90"/>
        <v>#NUM!</v>
      </c>
      <c r="I499" s="104" t="e">
        <f>IF(ISNUMBER(results!C$38),4*PI()*F499/((G499*0.001)^2*results!C$38),4*PI()*F499/((G499*0.001)^2*results!D$38))</f>
        <v>#DIV/0!</v>
      </c>
      <c r="J499" s="15">
        <f t="shared" si="91"/>
        <v>5.6999999999999877</v>
      </c>
      <c r="K499" s="5">
        <f t="shared" si="84"/>
        <v>302</v>
      </c>
      <c r="L499" s="1">
        <f t="shared" si="85"/>
        <v>5.6970934865054046</v>
      </c>
      <c r="M499" s="2">
        <f t="shared" si="86"/>
        <v>18.013677216545513</v>
      </c>
      <c r="N499" s="3" t="b">
        <f t="shared" si="95"/>
        <v>0</v>
      </c>
      <c r="O499" s="3" t="str">
        <f t="shared" si="92"/>
        <v/>
      </c>
      <c r="P499" s="4" t="str">
        <f t="shared" si="93"/>
        <v/>
      </c>
      <c r="Q499" s="4" t="str">
        <f t="shared" si="94"/>
        <v/>
      </c>
      <c r="R499" s="4" t="str">
        <f t="shared" si="87"/>
        <v/>
      </c>
      <c r="S499" s="4" t="str">
        <f t="shared" si="88"/>
        <v/>
      </c>
      <c r="T499" s="100" t="str">
        <f t="shared" si="89"/>
        <v/>
      </c>
      <c r="U499" s="17"/>
      <c r="V499" s="6"/>
    </row>
    <row r="500" spans="5:22" s="103" customFormat="1" x14ac:dyDescent="0.2">
      <c r="E500" s="11" t="b">
        <f>IF(ISNUMBER('raw data'!B602),'raw data'!B602,FALSE)</f>
        <v>0</v>
      </c>
      <c r="F500" s="13" t="b">
        <f>IF(ISNUMBER('raw data'!C602),'raw data'!C602,FALSE)</f>
        <v>0</v>
      </c>
      <c r="G500" s="12" t="b">
        <f>IF(ISNUMBER('raw data'!D602),'raw data'!D602,FALSE)</f>
        <v>0</v>
      </c>
      <c r="H500" s="14" t="e">
        <f t="shared" si="90"/>
        <v>#NUM!</v>
      </c>
      <c r="I500" s="104" t="e">
        <f>IF(ISNUMBER(results!C$38),4*PI()*F500/((G500*0.001)^2*results!C$38),4*PI()*F500/((G500*0.001)^2*results!D$38))</f>
        <v>#DIV/0!</v>
      </c>
      <c r="J500" s="15">
        <f t="shared" si="91"/>
        <v>5.6999999999999877</v>
      </c>
      <c r="K500" s="5">
        <f t="shared" si="84"/>
        <v>302</v>
      </c>
      <c r="L500" s="1">
        <f t="shared" si="85"/>
        <v>5.6970934865054046</v>
      </c>
      <c r="M500" s="2">
        <f t="shared" si="86"/>
        <v>18.013677216545513</v>
      </c>
      <c r="N500" s="3" t="b">
        <f t="shared" si="95"/>
        <v>0</v>
      </c>
      <c r="O500" s="3" t="str">
        <f t="shared" si="92"/>
        <v/>
      </c>
      <c r="P500" s="4" t="str">
        <f t="shared" si="93"/>
        <v/>
      </c>
      <c r="Q500" s="4" t="str">
        <f t="shared" si="94"/>
        <v/>
      </c>
      <c r="R500" s="4" t="str">
        <f t="shared" si="87"/>
        <v/>
      </c>
      <c r="S500" s="4" t="str">
        <f t="shared" si="88"/>
        <v/>
      </c>
      <c r="T500" s="100" t="str">
        <f t="shared" si="89"/>
        <v/>
      </c>
      <c r="U500" s="17"/>
      <c r="V500" s="6"/>
    </row>
    <row r="501" spans="5:22" s="103" customFormat="1" x14ac:dyDescent="0.2">
      <c r="E501" s="11" t="b">
        <f>IF(ISNUMBER('raw data'!B603),'raw data'!B603,FALSE)</f>
        <v>0</v>
      </c>
      <c r="F501" s="13" t="b">
        <f>IF(ISNUMBER('raw data'!C603),'raw data'!C603,FALSE)</f>
        <v>0</v>
      </c>
      <c r="G501" s="12" t="b">
        <f>IF(ISNUMBER('raw data'!D603),'raw data'!D603,FALSE)</f>
        <v>0</v>
      </c>
      <c r="H501" s="14" t="e">
        <f t="shared" si="90"/>
        <v>#NUM!</v>
      </c>
      <c r="I501" s="104" t="e">
        <f>IF(ISNUMBER(results!C$38),4*PI()*F501/((G501*0.001)^2*results!C$38),4*PI()*F501/((G501*0.001)^2*results!D$38))</f>
        <v>#DIV/0!</v>
      </c>
      <c r="J501" s="15">
        <f t="shared" si="91"/>
        <v>5.6999999999999877</v>
      </c>
      <c r="K501" s="5">
        <f t="shared" si="84"/>
        <v>302</v>
      </c>
      <c r="L501" s="1">
        <f t="shared" si="85"/>
        <v>5.6970934865054046</v>
      </c>
      <c r="M501" s="2">
        <f t="shared" si="86"/>
        <v>18.013677216545513</v>
      </c>
      <c r="N501" s="3" t="b">
        <f t="shared" si="95"/>
        <v>0</v>
      </c>
      <c r="O501" s="3" t="str">
        <f t="shared" si="92"/>
        <v/>
      </c>
      <c r="P501" s="4" t="str">
        <f t="shared" si="93"/>
        <v/>
      </c>
      <c r="Q501" s="4" t="str">
        <f t="shared" si="94"/>
        <v/>
      </c>
      <c r="R501" s="4" t="str">
        <f t="shared" si="87"/>
        <v/>
      </c>
      <c r="S501" s="4" t="str">
        <f t="shared" si="88"/>
        <v/>
      </c>
      <c r="T501" s="100" t="str">
        <f t="shared" si="89"/>
        <v/>
      </c>
      <c r="U501" s="17"/>
      <c r="V501" s="6"/>
    </row>
    <row r="502" spans="5:22" s="103" customFormat="1" x14ac:dyDescent="0.2">
      <c r="E502" s="11" t="b">
        <f>IF(ISNUMBER('raw data'!B604),'raw data'!B604,FALSE)</f>
        <v>0</v>
      </c>
      <c r="F502" s="13" t="b">
        <f>IF(ISNUMBER('raw data'!C604),'raw data'!C604,FALSE)</f>
        <v>0</v>
      </c>
      <c r="G502" s="12" t="b">
        <f>IF(ISNUMBER('raw data'!D604),'raw data'!D604,FALSE)</f>
        <v>0</v>
      </c>
      <c r="H502" s="14" t="e">
        <f t="shared" si="90"/>
        <v>#NUM!</v>
      </c>
      <c r="I502" s="104" t="e">
        <f>IF(ISNUMBER(results!C$38),4*PI()*F502/((G502*0.001)^2*results!C$38),4*PI()*F502/((G502*0.001)^2*results!D$38))</f>
        <v>#DIV/0!</v>
      </c>
      <c r="J502" s="15">
        <f t="shared" si="91"/>
        <v>5.6999999999999877</v>
      </c>
      <c r="K502" s="5">
        <f t="shared" si="84"/>
        <v>302</v>
      </c>
      <c r="L502" s="1">
        <f t="shared" si="85"/>
        <v>5.6970934865054046</v>
      </c>
      <c r="M502" s="2">
        <f t="shared" si="86"/>
        <v>18.013677216545513</v>
      </c>
      <c r="N502" s="3" t="b">
        <f t="shared" si="95"/>
        <v>0</v>
      </c>
      <c r="O502" s="3" t="str">
        <f t="shared" si="92"/>
        <v/>
      </c>
      <c r="P502" s="4" t="str">
        <f t="shared" si="93"/>
        <v/>
      </c>
      <c r="Q502" s="4" t="str">
        <f t="shared" si="94"/>
        <v/>
      </c>
      <c r="R502" s="4" t="str">
        <f t="shared" si="87"/>
        <v/>
      </c>
      <c r="S502" s="4" t="str">
        <f t="shared" si="88"/>
        <v/>
      </c>
      <c r="T502" s="100" t="str">
        <f t="shared" si="89"/>
        <v/>
      </c>
      <c r="U502" s="17"/>
      <c r="V502" s="6"/>
    </row>
    <row r="503" spans="5:22" s="103" customFormat="1" x14ac:dyDescent="0.2">
      <c r="E503" s="11" t="b">
        <f>IF(ISNUMBER('raw data'!B605),'raw data'!B605,FALSE)</f>
        <v>0</v>
      </c>
      <c r="F503" s="13" t="b">
        <f>IF(ISNUMBER('raw data'!C605),'raw data'!C605,FALSE)</f>
        <v>0</v>
      </c>
      <c r="G503" s="12" t="b">
        <f>IF(ISNUMBER('raw data'!D605),'raw data'!D605,FALSE)</f>
        <v>0</v>
      </c>
      <c r="H503" s="14" t="e">
        <f t="shared" si="90"/>
        <v>#NUM!</v>
      </c>
      <c r="I503" s="104" t="e">
        <f>IF(ISNUMBER(results!C$38),4*PI()*F503/((G503*0.001)^2*results!C$38),4*PI()*F503/((G503*0.001)^2*results!D$38))</f>
        <v>#DIV/0!</v>
      </c>
      <c r="J503" s="15">
        <f t="shared" si="91"/>
        <v>5.6999999999999877</v>
      </c>
      <c r="K503" s="5">
        <f t="shared" si="84"/>
        <v>302</v>
      </c>
      <c r="L503" s="1">
        <f t="shared" si="85"/>
        <v>5.6970934865054046</v>
      </c>
      <c r="M503" s="2">
        <f t="shared" si="86"/>
        <v>18.013677216545513</v>
      </c>
      <c r="N503" s="3" t="b">
        <f t="shared" si="95"/>
        <v>0</v>
      </c>
      <c r="O503" s="3" t="str">
        <f t="shared" si="92"/>
        <v/>
      </c>
      <c r="P503" s="4" t="str">
        <f t="shared" si="93"/>
        <v/>
      </c>
      <c r="Q503" s="4" t="str">
        <f t="shared" si="94"/>
        <v/>
      </c>
      <c r="R503" s="4" t="str">
        <f t="shared" si="87"/>
        <v/>
      </c>
      <c r="S503" s="4" t="str">
        <f t="shared" si="88"/>
        <v/>
      </c>
      <c r="T503" s="100" t="str">
        <f t="shared" si="89"/>
        <v/>
      </c>
      <c r="U503" s="17"/>
      <c r="V503" s="6"/>
    </row>
    <row r="504" spans="5:22" s="103" customFormat="1" x14ac:dyDescent="0.2">
      <c r="E504" s="11" t="b">
        <f>IF(ISNUMBER('raw data'!B606),'raw data'!B606,FALSE)</f>
        <v>0</v>
      </c>
      <c r="F504" s="13" t="b">
        <f>IF(ISNUMBER('raw data'!C606),'raw data'!C606,FALSE)</f>
        <v>0</v>
      </c>
      <c r="G504" s="12" t="b">
        <f>IF(ISNUMBER('raw data'!D606),'raw data'!D606,FALSE)</f>
        <v>0</v>
      </c>
      <c r="H504" s="14" t="e">
        <f t="shared" si="90"/>
        <v>#NUM!</v>
      </c>
      <c r="I504" s="104" t="e">
        <f>IF(ISNUMBER(results!C$38),4*PI()*F504/((G504*0.001)^2*results!C$38),4*PI()*F504/((G504*0.001)^2*results!D$38))</f>
        <v>#DIV/0!</v>
      </c>
      <c r="J504" s="15">
        <f t="shared" si="91"/>
        <v>5.6999999999999877</v>
      </c>
      <c r="K504" s="5">
        <f t="shared" si="84"/>
        <v>302</v>
      </c>
      <c r="L504" s="1">
        <f t="shared" si="85"/>
        <v>5.6970934865054046</v>
      </c>
      <c r="M504" s="2">
        <f t="shared" si="86"/>
        <v>18.013677216545513</v>
      </c>
      <c r="N504" s="3" t="b">
        <f t="shared" si="95"/>
        <v>0</v>
      </c>
      <c r="O504" s="3" t="str">
        <f t="shared" si="92"/>
        <v/>
      </c>
      <c r="P504" s="4" t="str">
        <f t="shared" si="93"/>
        <v/>
      </c>
      <c r="Q504" s="4" t="str">
        <f t="shared" si="94"/>
        <v/>
      </c>
      <c r="R504" s="4" t="str">
        <f t="shared" si="87"/>
        <v/>
      </c>
      <c r="S504" s="4" t="str">
        <f t="shared" si="88"/>
        <v/>
      </c>
      <c r="T504" s="100" t="str">
        <f t="shared" si="89"/>
        <v/>
      </c>
      <c r="U504" s="17"/>
      <c r="V504" s="6"/>
    </row>
    <row r="505" spans="5:22" s="103" customFormat="1" x14ac:dyDescent="0.2">
      <c r="E505" s="110"/>
      <c r="F505" s="111"/>
      <c r="G505" s="112"/>
      <c r="H505" s="14" t="e">
        <f t="shared" si="90"/>
        <v>#NUM!</v>
      </c>
      <c r="I505" s="104" t="e">
        <f>IF(ISNUMBER(results!C$38),4*PI()*F505/((G505*0.001)^2*results!C$38),4*PI()*F505/((G505*0.001)^2*results!D$38))</f>
        <v>#DIV/0!</v>
      </c>
      <c r="J505" s="15">
        <f t="shared" si="91"/>
        <v>5.6999999999999877</v>
      </c>
      <c r="K505" s="5">
        <f t="shared" si="84"/>
        <v>302</v>
      </c>
      <c r="L505" s="1">
        <f t="shared" si="85"/>
        <v>5.6970934865054046</v>
      </c>
      <c r="M505" s="2">
        <f t="shared" si="86"/>
        <v>18.013677216545513</v>
      </c>
      <c r="N505" s="3" t="b">
        <f t="shared" si="95"/>
        <v>0</v>
      </c>
      <c r="O505" s="3" t="str">
        <f t="shared" si="92"/>
        <v/>
      </c>
      <c r="P505" s="4" t="str">
        <f t="shared" si="93"/>
        <v/>
      </c>
      <c r="Q505" s="4" t="str">
        <f t="shared" si="94"/>
        <v/>
      </c>
      <c r="R505" s="4" t="str">
        <f t="shared" si="87"/>
        <v/>
      </c>
      <c r="S505" s="4" t="str">
        <f t="shared" si="88"/>
        <v/>
      </c>
      <c r="T505" s="100" t="str">
        <f t="shared" si="89"/>
        <v/>
      </c>
      <c r="U505" s="17"/>
      <c r="V505" s="6"/>
    </row>
    <row r="506" spans="5:22" s="103" customFormat="1" x14ac:dyDescent="0.2">
      <c r="E506" s="110"/>
      <c r="F506" s="111"/>
      <c r="G506" s="112"/>
      <c r="H506" s="14" t="e">
        <f t="shared" si="90"/>
        <v>#NUM!</v>
      </c>
      <c r="I506" s="104" t="e">
        <f>IF(ISNUMBER(results!C$38),4*PI()*F506/((G506*0.001)^2*results!C$38),4*PI()*F506/((G506*0.001)^2*results!D$38))</f>
        <v>#DIV/0!</v>
      </c>
      <c r="J506" s="15">
        <f t="shared" si="91"/>
        <v>5.6999999999999877</v>
      </c>
      <c r="K506" s="5">
        <f t="shared" si="84"/>
        <v>302</v>
      </c>
      <c r="L506" s="1">
        <f t="shared" si="85"/>
        <v>5.6970934865054046</v>
      </c>
      <c r="M506" s="2">
        <f t="shared" si="86"/>
        <v>18.013677216545513</v>
      </c>
      <c r="N506" s="3" t="b">
        <f t="shared" si="95"/>
        <v>0</v>
      </c>
      <c r="O506" s="3" t="str">
        <f t="shared" si="92"/>
        <v/>
      </c>
      <c r="P506" s="4" t="str">
        <f t="shared" si="93"/>
        <v/>
      </c>
      <c r="Q506" s="4" t="str">
        <f t="shared" si="94"/>
        <v/>
      </c>
      <c r="R506" s="4" t="str">
        <f t="shared" si="87"/>
        <v/>
      </c>
      <c r="S506" s="4" t="str">
        <f t="shared" si="88"/>
        <v/>
      </c>
      <c r="T506" s="100" t="str">
        <f t="shared" si="89"/>
        <v/>
      </c>
      <c r="U506" s="16"/>
      <c r="V506" s="7"/>
    </row>
    <row r="507" spans="5:22" s="103" customFormat="1" x14ac:dyDescent="0.2">
      <c r="E507" s="110"/>
      <c r="F507" s="111"/>
      <c r="G507" s="112"/>
      <c r="H507" s="14" t="e">
        <f t="shared" si="90"/>
        <v>#NUM!</v>
      </c>
      <c r="I507" s="104" t="e">
        <f>IF(ISNUMBER(results!C$38),4*PI()*F507/((G507*0.001)^2*results!C$38),4*PI()*F507/((G507*0.001)^2*results!D$38))</f>
        <v>#DIV/0!</v>
      </c>
      <c r="J507" s="15">
        <f t="shared" si="91"/>
        <v>5.6999999999999877</v>
      </c>
      <c r="K507" s="5">
        <f t="shared" si="84"/>
        <v>302</v>
      </c>
      <c r="L507" s="1">
        <f t="shared" si="85"/>
        <v>5.6970934865054046</v>
      </c>
      <c r="M507" s="2">
        <f t="shared" si="86"/>
        <v>18.013677216545513</v>
      </c>
      <c r="N507" s="3" t="b">
        <f t="shared" si="95"/>
        <v>0</v>
      </c>
      <c r="O507" s="3" t="str">
        <f t="shared" si="92"/>
        <v/>
      </c>
      <c r="P507" s="4" t="str">
        <f t="shared" si="93"/>
        <v/>
      </c>
      <c r="Q507" s="4" t="str">
        <f t="shared" si="94"/>
        <v/>
      </c>
      <c r="R507" s="4" t="str">
        <f t="shared" si="87"/>
        <v/>
      </c>
      <c r="S507" s="4" t="str">
        <f t="shared" si="88"/>
        <v/>
      </c>
      <c r="T507" s="100" t="str">
        <f t="shared" si="89"/>
        <v/>
      </c>
      <c r="U507" s="16"/>
      <c r="V507" s="7"/>
    </row>
    <row r="508" spans="5:22" s="103" customFormat="1" x14ac:dyDescent="0.2">
      <c r="E508" s="110"/>
      <c r="F508" s="111"/>
      <c r="G508" s="112"/>
      <c r="H508" s="14" t="e">
        <f t="shared" si="90"/>
        <v>#NUM!</v>
      </c>
      <c r="I508" s="104" t="e">
        <f>IF(ISNUMBER(results!C$38),4*PI()*F508/((G508*0.001)^2*results!C$38),4*PI()*F508/((G508*0.001)^2*results!D$38))</f>
        <v>#DIV/0!</v>
      </c>
      <c r="J508" s="15">
        <f t="shared" si="91"/>
        <v>5.6999999999999877</v>
      </c>
      <c r="K508" s="5">
        <f t="shared" si="84"/>
        <v>302</v>
      </c>
      <c r="L508" s="1">
        <f t="shared" si="85"/>
        <v>5.6970934865054046</v>
      </c>
      <c r="M508" s="2">
        <f t="shared" si="86"/>
        <v>18.013677216545513</v>
      </c>
      <c r="N508" s="3" t="b">
        <f t="shared" si="95"/>
        <v>0</v>
      </c>
      <c r="O508" s="3" t="str">
        <f t="shared" si="92"/>
        <v/>
      </c>
      <c r="P508" s="4" t="str">
        <f t="shared" si="93"/>
        <v/>
      </c>
      <c r="Q508" s="4" t="str">
        <f t="shared" si="94"/>
        <v/>
      </c>
      <c r="R508" s="4" t="str">
        <f t="shared" si="87"/>
        <v/>
      </c>
      <c r="S508" s="4" t="str">
        <f t="shared" si="88"/>
        <v/>
      </c>
      <c r="T508" s="100" t="str">
        <f t="shared" si="89"/>
        <v/>
      </c>
      <c r="U508" s="16"/>
      <c r="V508" s="7"/>
    </row>
    <row r="509" spans="5:22" s="103" customFormat="1" x14ac:dyDescent="0.2">
      <c r="E509" s="110"/>
      <c r="F509" s="111"/>
      <c r="G509" s="112"/>
      <c r="H509" s="14" t="e">
        <f t="shared" si="90"/>
        <v>#NUM!</v>
      </c>
      <c r="I509" s="104" t="e">
        <f>IF(ISNUMBER(results!C$38),4*PI()*F509/((G509*0.001)^2*results!C$38),4*PI()*F509/((G509*0.001)^2*results!D$38))</f>
        <v>#DIV/0!</v>
      </c>
      <c r="J509" s="15">
        <f t="shared" si="91"/>
        <v>5.6999999999999877</v>
      </c>
      <c r="K509" s="5">
        <f t="shared" si="84"/>
        <v>302</v>
      </c>
      <c r="L509" s="1">
        <f t="shared" si="85"/>
        <v>5.6970934865054046</v>
      </c>
      <c r="M509" s="2">
        <f t="shared" si="86"/>
        <v>18.013677216545513</v>
      </c>
      <c r="N509" s="3" t="b">
        <f t="shared" si="95"/>
        <v>0</v>
      </c>
      <c r="O509" s="3" t="str">
        <f t="shared" si="92"/>
        <v/>
      </c>
      <c r="P509" s="4" t="str">
        <f t="shared" si="93"/>
        <v/>
      </c>
      <c r="Q509" s="4" t="str">
        <f t="shared" si="94"/>
        <v/>
      </c>
      <c r="R509" s="4" t="str">
        <f t="shared" si="87"/>
        <v/>
      </c>
      <c r="S509" s="4" t="str">
        <f t="shared" si="88"/>
        <v/>
      </c>
      <c r="T509" s="100" t="str">
        <f t="shared" si="89"/>
        <v/>
      </c>
      <c r="U509" s="16"/>
      <c r="V509" s="7"/>
    </row>
    <row r="510" spans="5:22" s="103" customFormat="1" x14ac:dyDescent="0.2">
      <c r="E510" s="110"/>
      <c r="F510" s="111"/>
      <c r="G510" s="112"/>
      <c r="H510" s="14" t="e">
        <f t="shared" si="90"/>
        <v>#NUM!</v>
      </c>
      <c r="I510" s="104" t="e">
        <f>IF(ISNUMBER(results!C$38),4*PI()*F510/((G510*0.001)^2*results!C$38),4*PI()*F510/((G510*0.001)^2*results!D$38))</f>
        <v>#DIV/0!</v>
      </c>
      <c r="J510" s="15">
        <f t="shared" si="91"/>
        <v>5.6999999999999877</v>
      </c>
      <c r="K510" s="5">
        <f t="shared" si="84"/>
        <v>302</v>
      </c>
      <c r="L510" s="1">
        <f t="shared" si="85"/>
        <v>5.6970934865054046</v>
      </c>
      <c r="M510" s="2">
        <f t="shared" si="86"/>
        <v>18.013677216545513</v>
      </c>
      <c r="N510" s="3" t="b">
        <f t="shared" si="95"/>
        <v>0</v>
      </c>
      <c r="O510" s="3" t="str">
        <f t="shared" si="92"/>
        <v/>
      </c>
      <c r="P510" s="4" t="str">
        <f t="shared" si="93"/>
        <v/>
      </c>
      <c r="Q510" s="4" t="str">
        <f t="shared" si="94"/>
        <v/>
      </c>
      <c r="R510" s="4" t="str">
        <f t="shared" si="87"/>
        <v/>
      </c>
      <c r="S510" s="4" t="str">
        <f t="shared" si="88"/>
        <v/>
      </c>
      <c r="T510" s="100" t="str">
        <f t="shared" si="89"/>
        <v/>
      </c>
      <c r="U510" s="16"/>
      <c r="V510" s="7"/>
    </row>
    <row r="511" spans="5:22" s="103" customFormat="1" x14ac:dyDescent="0.2">
      <c r="E511" s="110"/>
      <c r="F511" s="111"/>
      <c r="G511" s="112"/>
      <c r="H511" s="14" t="e">
        <f t="shared" si="90"/>
        <v>#NUM!</v>
      </c>
      <c r="I511" s="104" t="e">
        <f>IF(ISNUMBER(results!C$38),4*PI()*F511/((G511*0.001)^2*results!C$38),4*PI()*F511/((G511*0.001)^2*results!D$38))</f>
        <v>#DIV/0!</v>
      </c>
      <c r="J511" s="15">
        <f t="shared" si="91"/>
        <v>5.6999999999999877</v>
      </c>
      <c r="K511" s="5">
        <f t="shared" si="84"/>
        <v>302</v>
      </c>
      <c r="L511" s="1">
        <f t="shared" si="85"/>
        <v>5.6970934865054046</v>
      </c>
      <c r="M511" s="2">
        <f t="shared" si="86"/>
        <v>18.013677216545513</v>
      </c>
      <c r="N511" s="3" t="b">
        <f t="shared" si="95"/>
        <v>0</v>
      </c>
      <c r="O511" s="3" t="str">
        <f t="shared" si="92"/>
        <v/>
      </c>
      <c r="P511" s="4" t="str">
        <f t="shared" si="93"/>
        <v/>
      </c>
      <c r="Q511" s="4" t="str">
        <f t="shared" si="94"/>
        <v/>
      </c>
      <c r="R511" s="4" t="str">
        <f t="shared" si="87"/>
        <v/>
      </c>
      <c r="S511" s="4" t="str">
        <f t="shared" si="88"/>
        <v/>
      </c>
      <c r="T511" s="100" t="str">
        <f t="shared" si="89"/>
        <v/>
      </c>
      <c r="U511" s="16"/>
      <c r="V511" s="7"/>
    </row>
    <row r="512" spans="5:22" s="103" customFormat="1" x14ac:dyDescent="0.2">
      <c r="E512" s="110"/>
      <c r="F512" s="111"/>
      <c r="G512" s="112"/>
      <c r="H512" s="14" t="e">
        <f t="shared" si="90"/>
        <v>#NUM!</v>
      </c>
      <c r="I512" s="104" t="e">
        <f>IF(ISNUMBER(results!C$38),4*PI()*F512/((G512*0.001)^2*results!C$38),4*PI()*F512/((G512*0.001)^2*results!D$38))</f>
        <v>#DIV/0!</v>
      </c>
      <c r="J512" s="15">
        <f t="shared" si="91"/>
        <v>5.6999999999999877</v>
      </c>
      <c r="K512" s="5">
        <f t="shared" si="84"/>
        <v>302</v>
      </c>
      <c r="L512" s="1">
        <f t="shared" si="85"/>
        <v>5.6970934865054046</v>
      </c>
      <c r="M512" s="2">
        <f t="shared" si="86"/>
        <v>18.013677216545513</v>
      </c>
      <c r="N512" s="3" t="b">
        <f t="shared" si="95"/>
        <v>0</v>
      </c>
      <c r="O512" s="3" t="str">
        <f t="shared" si="92"/>
        <v/>
      </c>
      <c r="P512" s="4" t="str">
        <f t="shared" si="93"/>
        <v/>
      </c>
      <c r="Q512" s="4" t="str">
        <f t="shared" si="94"/>
        <v/>
      </c>
      <c r="R512" s="4" t="str">
        <f t="shared" si="87"/>
        <v/>
      </c>
      <c r="S512" s="4" t="str">
        <f t="shared" si="88"/>
        <v/>
      </c>
      <c r="T512" s="100" t="str">
        <f t="shared" si="89"/>
        <v/>
      </c>
      <c r="U512" s="16"/>
      <c r="V512" s="7"/>
    </row>
    <row r="513" spans="5:22" s="103" customFormat="1" x14ac:dyDescent="0.2">
      <c r="E513" s="110"/>
      <c r="F513" s="111"/>
      <c r="G513" s="112"/>
      <c r="H513" s="14" t="e">
        <f t="shared" si="90"/>
        <v>#NUM!</v>
      </c>
      <c r="I513" s="104" t="e">
        <f>IF(ISNUMBER(results!C$38),4*PI()*F513/((G513*0.001)^2*results!C$38),4*PI()*F513/((G513*0.001)^2*results!D$38))</f>
        <v>#DIV/0!</v>
      </c>
      <c r="J513" s="15">
        <f t="shared" si="91"/>
        <v>5.6999999999999877</v>
      </c>
      <c r="K513" s="5">
        <f t="shared" si="84"/>
        <v>302</v>
      </c>
      <c r="L513" s="1">
        <f t="shared" si="85"/>
        <v>5.6970934865054046</v>
      </c>
      <c r="M513" s="2">
        <f t="shared" si="86"/>
        <v>18.013677216545513</v>
      </c>
      <c r="N513" s="3" t="b">
        <f t="shared" si="95"/>
        <v>0</v>
      </c>
      <c r="O513" s="3" t="str">
        <f t="shared" si="92"/>
        <v/>
      </c>
      <c r="P513" s="4" t="str">
        <f t="shared" si="93"/>
        <v/>
      </c>
      <c r="Q513" s="4" t="str">
        <f t="shared" si="94"/>
        <v/>
      </c>
      <c r="R513" s="4" t="str">
        <f t="shared" si="87"/>
        <v/>
      </c>
      <c r="S513" s="4" t="str">
        <f t="shared" si="88"/>
        <v/>
      </c>
      <c r="T513" s="100" t="str">
        <f t="shared" si="89"/>
        <v/>
      </c>
      <c r="V513" s="113"/>
    </row>
    <row r="514" spans="5:22" s="103" customFormat="1" x14ac:dyDescent="0.2">
      <c r="E514" s="110"/>
      <c r="F514" s="111"/>
      <c r="G514" s="112"/>
      <c r="H514" s="14" t="e">
        <f t="shared" si="90"/>
        <v>#NUM!</v>
      </c>
      <c r="I514" s="104" t="e">
        <f>IF(ISNUMBER(results!C$38),4*PI()*F514/((G514*0.001)^2*results!C$38),4*PI()*F514/((G514*0.001)^2*results!D$38))</f>
        <v>#DIV/0!</v>
      </c>
      <c r="J514" s="15">
        <f t="shared" si="91"/>
        <v>5.6999999999999877</v>
      </c>
      <c r="K514" s="5">
        <f t="shared" si="84"/>
        <v>302</v>
      </c>
      <c r="L514" s="1">
        <f t="shared" si="85"/>
        <v>5.6970934865054046</v>
      </c>
      <c r="M514" s="2">
        <f t="shared" si="86"/>
        <v>18.013677216545513</v>
      </c>
      <c r="N514" s="3" t="b">
        <f t="shared" si="95"/>
        <v>0</v>
      </c>
      <c r="O514" s="3" t="str">
        <f t="shared" si="92"/>
        <v/>
      </c>
      <c r="P514" s="4" t="str">
        <f t="shared" si="93"/>
        <v/>
      </c>
      <c r="Q514" s="4" t="str">
        <f t="shared" si="94"/>
        <v/>
      </c>
      <c r="R514" s="4" t="str">
        <f t="shared" si="87"/>
        <v/>
      </c>
      <c r="S514" s="4" t="str">
        <f t="shared" si="88"/>
        <v/>
      </c>
      <c r="T514" s="100" t="str">
        <f t="shared" si="89"/>
        <v/>
      </c>
      <c r="V514" s="113"/>
    </row>
    <row r="515" spans="5:22" s="103" customFormat="1" x14ac:dyDescent="0.2">
      <c r="E515" s="110"/>
      <c r="F515" s="111"/>
      <c r="G515" s="112"/>
      <c r="H515" s="14" t="e">
        <f t="shared" si="90"/>
        <v>#NUM!</v>
      </c>
      <c r="I515" s="104" t="e">
        <f>IF(ISNUMBER(results!C$38),4*PI()*F515/((G515*0.001)^2*results!C$38),4*PI()*F515/((G515*0.001)^2*results!D$38))</f>
        <v>#DIV/0!</v>
      </c>
      <c r="J515" s="15">
        <f t="shared" si="91"/>
        <v>5.6999999999999877</v>
      </c>
      <c r="K515" s="5">
        <f t="shared" si="84"/>
        <v>302</v>
      </c>
      <c r="L515" s="1">
        <f t="shared" si="85"/>
        <v>5.6970934865054046</v>
      </c>
      <c r="M515" s="2">
        <f t="shared" si="86"/>
        <v>18.013677216545513</v>
      </c>
      <c r="N515" s="3" t="b">
        <f t="shared" si="95"/>
        <v>0</v>
      </c>
      <c r="O515" s="3" t="str">
        <f t="shared" si="92"/>
        <v/>
      </c>
      <c r="P515" s="4" t="str">
        <f t="shared" si="93"/>
        <v/>
      </c>
      <c r="Q515" s="4" t="str">
        <f t="shared" si="94"/>
        <v/>
      </c>
      <c r="R515" s="4" t="str">
        <f t="shared" si="87"/>
        <v/>
      </c>
      <c r="S515" s="4" t="str">
        <f t="shared" si="88"/>
        <v/>
      </c>
      <c r="T515" s="100" t="str">
        <f t="shared" si="89"/>
        <v/>
      </c>
      <c r="V515" s="113"/>
    </row>
    <row r="516" spans="5:22" s="103" customFormat="1" x14ac:dyDescent="0.2">
      <c r="E516" s="110"/>
      <c r="F516" s="111"/>
      <c r="G516" s="112"/>
      <c r="H516" s="14" t="e">
        <f t="shared" si="90"/>
        <v>#NUM!</v>
      </c>
      <c r="I516" s="104" t="e">
        <f>IF(ISNUMBER(results!C$38),4*PI()*F516/((G516*0.001)^2*results!C$38),4*PI()*F516/((G516*0.001)^2*results!D$38))</f>
        <v>#DIV/0!</v>
      </c>
      <c r="J516" s="15">
        <f t="shared" si="91"/>
        <v>5.6999999999999877</v>
      </c>
      <c r="K516" s="5">
        <f t="shared" ref="K516:K579" si="96">IF(NOT(J516=FALSE),MATCH(J516,H:H),"")</f>
        <v>302</v>
      </c>
      <c r="L516" s="1">
        <f t="shared" ref="L516:L579" si="97">IF(NOT(J516=FALSE),INDEX(H:H,K516),"")</f>
        <v>5.6970934865054046</v>
      </c>
      <c r="M516" s="2">
        <f t="shared" ref="M516:M579" si="98">IF(NOT(J516=FALSE),INDEX(I:I,K516),"")</f>
        <v>18.013677216545513</v>
      </c>
      <c r="N516" s="3" t="b">
        <f t="shared" si="95"/>
        <v>0</v>
      </c>
      <c r="O516" s="3" t="str">
        <f t="shared" si="92"/>
        <v/>
      </c>
      <c r="P516" s="4" t="str">
        <f t="shared" si="93"/>
        <v/>
      </c>
      <c r="Q516" s="4" t="str">
        <f t="shared" si="94"/>
        <v/>
      </c>
      <c r="R516" s="4" t="str">
        <f t="shared" ref="R516:R579" si="99">IF(NOT(Q516=""),Q516-(P516*V$29),"")</f>
        <v/>
      </c>
      <c r="S516" s="4" t="str">
        <f t="shared" ref="S516:S579" si="100">IF(NOT(Q516=""),(Q516-V$30)/P516,"")</f>
        <v/>
      </c>
      <c r="T516" s="100" t="str">
        <f t="shared" ref="T516:T579" si="101">IF(NOT(Q516=""),((V$29-(Q516-V$30)/P516))^2,"")</f>
        <v/>
      </c>
      <c r="V516" s="113"/>
    </row>
    <row r="517" spans="5:22" s="103" customFormat="1" x14ac:dyDescent="0.2">
      <c r="E517" s="110"/>
      <c r="F517" s="111"/>
      <c r="G517" s="112"/>
      <c r="H517" s="14" t="e">
        <f t="shared" ref="H517:H580" si="102">LN(E517)</f>
        <v>#NUM!</v>
      </c>
      <c r="I517" s="104" t="e">
        <f>IF(ISNUMBER(results!C$38),4*PI()*F517/((G517*0.001)^2*results!C$38),4*PI()*F517/((G517*0.001)^2*results!D$38))</f>
        <v>#DIV/0!</v>
      </c>
      <c r="J517" s="15">
        <f t="shared" ref="J517:J580" si="103">IF(J516="","",IF(J516+V$5&lt;=LN(X$9),J516+V$5,J516))</f>
        <v>5.6999999999999877</v>
      </c>
      <c r="K517" s="5">
        <f t="shared" si="96"/>
        <v>302</v>
      </c>
      <c r="L517" s="1">
        <f t="shared" si="97"/>
        <v>5.6970934865054046</v>
      </c>
      <c r="M517" s="2">
        <f t="shared" si="98"/>
        <v>18.013677216545513</v>
      </c>
      <c r="N517" s="3" t="b">
        <f t="shared" si="95"/>
        <v>0</v>
      </c>
      <c r="O517" s="3" t="str">
        <f t="shared" ref="O517:O580" si="104">IF(NOT(N517=FALSE),MATCH(N517,H:H),"")</f>
        <v/>
      </c>
      <c r="P517" s="4" t="str">
        <f t="shared" ref="P517:P580" si="105">IF(NOT(OR(O517=O516,N517=FALSE)),INDEX(H:H,O517),"")</f>
        <v/>
      </c>
      <c r="Q517" s="4" t="str">
        <f t="shared" ref="Q517:Q580" si="106">IF(NOT(OR(O517=O516,N517=FALSE)),INDEX(I:I,O517),"")</f>
        <v/>
      </c>
      <c r="R517" s="4" t="str">
        <f t="shared" si="99"/>
        <v/>
      </c>
      <c r="S517" s="4" t="str">
        <f t="shared" si="100"/>
        <v/>
      </c>
      <c r="T517" s="100" t="str">
        <f t="shared" si="101"/>
        <v/>
      </c>
      <c r="V517" s="113"/>
    </row>
    <row r="518" spans="5:22" s="103" customFormat="1" x14ac:dyDescent="0.2">
      <c r="E518" s="110"/>
      <c r="F518" s="111"/>
      <c r="G518" s="112"/>
      <c r="H518" s="14" t="e">
        <f t="shared" si="102"/>
        <v>#NUM!</v>
      </c>
      <c r="I518" s="104" t="e">
        <f>IF(ISNUMBER(results!C$38),4*PI()*F518/((G518*0.001)^2*results!C$38),4*PI()*F518/((G518*0.001)^2*results!D$38))</f>
        <v>#DIV/0!</v>
      </c>
      <c r="J518" s="15">
        <f t="shared" si="103"/>
        <v>5.6999999999999877</v>
      </c>
      <c r="K518" s="5">
        <f t="shared" si="96"/>
        <v>302</v>
      </c>
      <c r="L518" s="1">
        <f t="shared" si="97"/>
        <v>5.6970934865054046</v>
      </c>
      <c r="M518" s="2">
        <f t="shared" si="98"/>
        <v>18.013677216545513</v>
      </c>
      <c r="N518" s="3" t="b">
        <f t="shared" ref="N518:N581" si="107">IF(AND((N517+V$5)&lt;V$4,NOT(N517=FALSE)),N517+V$5)</f>
        <v>0</v>
      </c>
      <c r="O518" s="3" t="str">
        <f t="shared" si="104"/>
        <v/>
      </c>
      <c r="P518" s="4" t="str">
        <f t="shared" si="105"/>
        <v/>
      </c>
      <c r="Q518" s="4" t="str">
        <f t="shared" si="106"/>
        <v/>
      </c>
      <c r="R518" s="4" t="str">
        <f t="shared" si="99"/>
        <v/>
      </c>
      <c r="S518" s="4" t="str">
        <f t="shared" si="100"/>
        <v/>
      </c>
      <c r="T518" s="100" t="str">
        <f t="shared" si="101"/>
        <v/>
      </c>
      <c r="V518" s="113"/>
    </row>
    <row r="519" spans="5:22" s="103" customFormat="1" x14ac:dyDescent="0.2">
      <c r="E519" s="110"/>
      <c r="F519" s="111"/>
      <c r="G519" s="112"/>
      <c r="H519" s="14" t="e">
        <f t="shared" si="102"/>
        <v>#NUM!</v>
      </c>
      <c r="I519" s="104" t="e">
        <f>IF(ISNUMBER(results!C$38),4*PI()*F519/((G519*0.001)^2*results!C$38),4*PI()*F519/((G519*0.001)^2*results!D$38))</f>
        <v>#DIV/0!</v>
      </c>
      <c r="J519" s="15">
        <f t="shared" si="103"/>
        <v>5.6999999999999877</v>
      </c>
      <c r="K519" s="5">
        <f t="shared" si="96"/>
        <v>302</v>
      </c>
      <c r="L519" s="1">
        <f t="shared" si="97"/>
        <v>5.6970934865054046</v>
      </c>
      <c r="M519" s="2">
        <f t="shared" si="98"/>
        <v>18.013677216545513</v>
      </c>
      <c r="N519" s="3" t="b">
        <f t="shared" si="107"/>
        <v>0</v>
      </c>
      <c r="O519" s="3" t="str">
        <f t="shared" si="104"/>
        <v/>
      </c>
      <c r="P519" s="4" t="str">
        <f t="shared" si="105"/>
        <v/>
      </c>
      <c r="Q519" s="4" t="str">
        <f t="shared" si="106"/>
        <v/>
      </c>
      <c r="R519" s="4" t="str">
        <f t="shared" si="99"/>
        <v/>
      </c>
      <c r="S519" s="4" t="str">
        <f t="shared" si="100"/>
        <v/>
      </c>
      <c r="T519" s="100" t="str">
        <f t="shared" si="101"/>
        <v/>
      </c>
      <c r="V519" s="113"/>
    </row>
    <row r="520" spans="5:22" s="103" customFormat="1" x14ac:dyDescent="0.2">
      <c r="E520" s="110"/>
      <c r="F520" s="111"/>
      <c r="G520" s="112"/>
      <c r="H520" s="14" t="e">
        <f t="shared" si="102"/>
        <v>#NUM!</v>
      </c>
      <c r="I520" s="104" t="e">
        <f>IF(ISNUMBER(results!C$38),4*PI()*F520/((G520*0.001)^2*results!C$38),4*PI()*F520/((G520*0.001)^2*results!D$38))</f>
        <v>#DIV/0!</v>
      </c>
      <c r="J520" s="15">
        <f t="shared" si="103"/>
        <v>5.6999999999999877</v>
      </c>
      <c r="K520" s="5">
        <f t="shared" si="96"/>
        <v>302</v>
      </c>
      <c r="L520" s="1">
        <f t="shared" si="97"/>
        <v>5.6970934865054046</v>
      </c>
      <c r="M520" s="2">
        <f t="shared" si="98"/>
        <v>18.013677216545513</v>
      </c>
      <c r="N520" s="3" t="b">
        <f t="shared" si="107"/>
        <v>0</v>
      </c>
      <c r="O520" s="3" t="str">
        <f t="shared" si="104"/>
        <v/>
      </c>
      <c r="P520" s="4" t="str">
        <f t="shared" si="105"/>
        <v/>
      </c>
      <c r="Q520" s="4" t="str">
        <f t="shared" si="106"/>
        <v/>
      </c>
      <c r="R520" s="4" t="str">
        <f t="shared" si="99"/>
        <v/>
      </c>
      <c r="S520" s="4" t="str">
        <f t="shared" si="100"/>
        <v/>
      </c>
      <c r="T520" s="100" t="str">
        <f t="shared" si="101"/>
        <v/>
      </c>
      <c r="V520" s="113"/>
    </row>
    <row r="521" spans="5:22" s="103" customFormat="1" x14ac:dyDescent="0.2">
      <c r="E521" s="110"/>
      <c r="F521" s="111"/>
      <c r="G521" s="112"/>
      <c r="H521" s="14" t="e">
        <f t="shared" si="102"/>
        <v>#NUM!</v>
      </c>
      <c r="I521" s="104" t="e">
        <f>IF(ISNUMBER(results!C$38),4*PI()*F521/((G521*0.001)^2*results!C$38),4*PI()*F521/((G521*0.001)^2*results!D$38))</f>
        <v>#DIV/0!</v>
      </c>
      <c r="J521" s="15">
        <f t="shared" si="103"/>
        <v>5.6999999999999877</v>
      </c>
      <c r="K521" s="5">
        <f t="shared" si="96"/>
        <v>302</v>
      </c>
      <c r="L521" s="1">
        <f t="shared" si="97"/>
        <v>5.6970934865054046</v>
      </c>
      <c r="M521" s="2">
        <f t="shared" si="98"/>
        <v>18.013677216545513</v>
      </c>
      <c r="N521" s="3" t="b">
        <f t="shared" si="107"/>
        <v>0</v>
      </c>
      <c r="O521" s="3" t="str">
        <f t="shared" si="104"/>
        <v/>
      </c>
      <c r="P521" s="4" t="str">
        <f t="shared" si="105"/>
        <v/>
      </c>
      <c r="Q521" s="4" t="str">
        <f t="shared" si="106"/>
        <v/>
      </c>
      <c r="R521" s="4" t="str">
        <f t="shared" si="99"/>
        <v/>
      </c>
      <c r="S521" s="4" t="str">
        <f t="shared" si="100"/>
        <v/>
      </c>
      <c r="T521" s="100" t="str">
        <f t="shared" si="101"/>
        <v/>
      </c>
      <c r="V521" s="113"/>
    </row>
    <row r="522" spans="5:22" s="103" customFormat="1" x14ac:dyDescent="0.2">
      <c r="E522" s="110"/>
      <c r="F522" s="111"/>
      <c r="G522" s="112"/>
      <c r="H522" s="14" t="e">
        <f t="shared" si="102"/>
        <v>#NUM!</v>
      </c>
      <c r="I522" s="104" t="e">
        <f>IF(ISNUMBER(results!C$38),4*PI()*F522/((G522*0.001)^2*results!C$38),4*PI()*F522/((G522*0.001)^2*results!D$38))</f>
        <v>#DIV/0!</v>
      </c>
      <c r="J522" s="15">
        <f t="shared" si="103"/>
        <v>5.6999999999999877</v>
      </c>
      <c r="K522" s="5">
        <f t="shared" si="96"/>
        <v>302</v>
      </c>
      <c r="L522" s="1">
        <f t="shared" si="97"/>
        <v>5.6970934865054046</v>
      </c>
      <c r="M522" s="2">
        <f t="shared" si="98"/>
        <v>18.013677216545513</v>
      </c>
      <c r="N522" s="3" t="b">
        <f t="shared" si="107"/>
        <v>0</v>
      </c>
      <c r="O522" s="3" t="str">
        <f t="shared" si="104"/>
        <v/>
      </c>
      <c r="P522" s="4" t="str">
        <f t="shared" si="105"/>
        <v/>
      </c>
      <c r="Q522" s="4" t="str">
        <f t="shared" si="106"/>
        <v/>
      </c>
      <c r="R522" s="4" t="str">
        <f t="shared" si="99"/>
        <v/>
      </c>
      <c r="S522" s="4" t="str">
        <f t="shared" si="100"/>
        <v/>
      </c>
      <c r="T522" s="100" t="str">
        <f t="shared" si="101"/>
        <v/>
      </c>
      <c r="V522" s="113"/>
    </row>
    <row r="523" spans="5:22" s="103" customFormat="1" x14ac:dyDescent="0.2">
      <c r="E523" s="110"/>
      <c r="F523" s="111"/>
      <c r="G523" s="112"/>
      <c r="H523" s="14" t="e">
        <f t="shared" si="102"/>
        <v>#NUM!</v>
      </c>
      <c r="I523" s="104" t="e">
        <f>IF(ISNUMBER(results!C$38),4*PI()*F523/((G523*0.001)^2*results!C$38),4*PI()*F523/((G523*0.001)^2*results!D$38))</f>
        <v>#DIV/0!</v>
      </c>
      <c r="J523" s="15">
        <f t="shared" si="103"/>
        <v>5.6999999999999877</v>
      </c>
      <c r="K523" s="5">
        <f t="shared" si="96"/>
        <v>302</v>
      </c>
      <c r="L523" s="1">
        <f t="shared" si="97"/>
        <v>5.6970934865054046</v>
      </c>
      <c r="M523" s="2">
        <f t="shared" si="98"/>
        <v>18.013677216545513</v>
      </c>
      <c r="N523" s="3" t="b">
        <f t="shared" si="107"/>
        <v>0</v>
      </c>
      <c r="O523" s="3" t="str">
        <f t="shared" si="104"/>
        <v/>
      </c>
      <c r="P523" s="4" t="str">
        <f t="shared" si="105"/>
        <v/>
      </c>
      <c r="Q523" s="4" t="str">
        <f t="shared" si="106"/>
        <v/>
      </c>
      <c r="R523" s="4" t="str">
        <f t="shared" si="99"/>
        <v/>
      </c>
      <c r="S523" s="4" t="str">
        <f t="shared" si="100"/>
        <v/>
      </c>
      <c r="T523" s="100" t="str">
        <f t="shared" si="101"/>
        <v/>
      </c>
      <c r="V523" s="113"/>
    </row>
    <row r="524" spans="5:22" s="103" customFormat="1" x14ac:dyDescent="0.2">
      <c r="E524" s="110"/>
      <c r="F524" s="111"/>
      <c r="G524" s="112"/>
      <c r="H524" s="14" t="e">
        <f t="shared" si="102"/>
        <v>#NUM!</v>
      </c>
      <c r="I524" s="104" t="e">
        <f>IF(ISNUMBER(results!C$38),4*PI()*F524/((G524*0.001)^2*results!C$38),4*PI()*F524/((G524*0.001)^2*results!D$38))</f>
        <v>#DIV/0!</v>
      </c>
      <c r="J524" s="15">
        <f t="shared" si="103"/>
        <v>5.6999999999999877</v>
      </c>
      <c r="K524" s="5">
        <f t="shared" si="96"/>
        <v>302</v>
      </c>
      <c r="L524" s="1">
        <f t="shared" si="97"/>
        <v>5.6970934865054046</v>
      </c>
      <c r="M524" s="2">
        <f t="shared" si="98"/>
        <v>18.013677216545513</v>
      </c>
      <c r="N524" s="3" t="b">
        <f t="shared" si="107"/>
        <v>0</v>
      </c>
      <c r="O524" s="3" t="str">
        <f t="shared" si="104"/>
        <v/>
      </c>
      <c r="P524" s="4" t="str">
        <f t="shared" si="105"/>
        <v/>
      </c>
      <c r="Q524" s="4" t="str">
        <f t="shared" si="106"/>
        <v/>
      </c>
      <c r="R524" s="4" t="str">
        <f t="shared" si="99"/>
        <v/>
      </c>
      <c r="S524" s="4" t="str">
        <f t="shared" si="100"/>
        <v/>
      </c>
      <c r="T524" s="100" t="str">
        <f t="shared" si="101"/>
        <v/>
      </c>
      <c r="V524" s="113"/>
    </row>
    <row r="525" spans="5:22" s="103" customFormat="1" x14ac:dyDescent="0.2">
      <c r="E525" s="110"/>
      <c r="F525" s="111"/>
      <c r="G525" s="112"/>
      <c r="H525" s="14" t="e">
        <f t="shared" si="102"/>
        <v>#NUM!</v>
      </c>
      <c r="I525" s="104" t="e">
        <f>IF(ISNUMBER(results!C$38),4*PI()*F525/((G525*0.001)^2*results!C$38),4*PI()*F525/((G525*0.001)^2*results!D$38))</f>
        <v>#DIV/0!</v>
      </c>
      <c r="J525" s="15">
        <f t="shared" si="103"/>
        <v>5.6999999999999877</v>
      </c>
      <c r="K525" s="5">
        <f t="shared" si="96"/>
        <v>302</v>
      </c>
      <c r="L525" s="1">
        <f t="shared" si="97"/>
        <v>5.6970934865054046</v>
      </c>
      <c r="M525" s="2">
        <f t="shared" si="98"/>
        <v>18.013677216545513</v>
      </c>
      <c r="N525" s="3" t="b">
        <f t="shared" si="107"/>
        <v>0</v>
      </c>
      <c r="O525" s="3" t="str">
        <f t="shared" si="104"/>
        <v/>
      </c>
      <c r="P525" s="4" t="str">
        <f t="shared" si="105"/>
        <v/>
      </c>
      <c r="Q525" s="4" t="str">
        <f t="shared" si="106"/>
        <v/>
      </c>
      <c r="R525" s="4" t="str">
        <f t="shared" si="99"/>
        <v/>
      </c>
      <c r="S525" s="4" t="str">
        <f t="shared" si="100"/>
        <v/>
      </c>
      <c r="T525" s="100" t="str">
        <f t="shared" si="101"/>
        <v/>
      </c>
      <c r="V525" s="113"/>
    </row>
    <row r="526" spans="5:22" s="103" customFormat="1" x14ac:dyDescent="0.2">
      <c r="E526" s="110"/>
      <c r="F526" s="111"/>
      <c r="G526" s="112"/>
      <c r="H526" s="14" t="e">
        <f t="shared" si="102"/>
        <v>#NUM!</v>
      </c>
      <c r="I526" s="104" t="e">
        <f>IF(ISNUMBER(results!C$38),4*PI()*F526/((G526*0.001)^2*results!C$38),4*PI()*F526/((G526*0.001)^2*results!D$38))</f>
        <v>#DIV/0!</v>
      </c>
      <c r="J526" s="15">
        <f t="shared" si="103"/>
        <v>5.6999999999999877</v>
      </c>
      <c r="K526" s="5">
        <f t="shared" si="96"/>
        <v>302</v>
      </c>
      <c r="L526" s="1">
        <f t="shared" si="97"/>
        <v>5.6970934865054046</v>
      </c>
      <c r="M526" s="2">
        <f t="shared" si="98"/>
        <v>18.013677216545513</v>
      </c>
      <c r="N526" s="3" t="b">
        <f t="shared" si="107"/>
        <v>0</v>
      </c>
      <c r="O526" s="3" t="str">
        <f t="shared" si="104"/>
        <v/>
      </c>
      <c r="P526" s="4" t="str">
        <f t="shared" si="105"/>
        <v/>
      </c>
      <c r="Q526" s="4" t="str">
        <f t="shared" si="106"/>
        <v/>
      </c>
      <c r="R526" s="4" t="str">
        <f t="shared" si="99"/>
        <v/>
      </c>
      <c r="S526" s="4" t="str">
        <f t="shared" si="100"/>
        <v/>
      </c>
      <c r="T526" s="100" t="str">
        <f t="shared" si="101"/>
        <v/>
      </c>
      <c r="V526" s="113"/>
    </row>
    <row r="527" spans="5:22" s="103" customFormat="1" x14ac:dyDescent="0.2">
      <c r="E527" s="110"/>
      <c r="F527" s="111"/>
      <c r="G527" s="112"/>
      <c r="H527" s="14" t="e">
        <f t="shared" si="102"/>
        <v>#NUM!</v>
      </c>
      <c r="I527" s="104" t="e">
        <f>IF(ISNUMBER(results!C$38),4*PI()*F527/((G527*0.001)^2*results!C$38),4*PI()*F527/((G527*0.001)^2*results!D$38))</f>
        <v>#DIV/0!</v>
      </c>
      <c r="J527" s="15">
        <f t="shared" si="103"/>
        <v>5.6999999999999877</v>
      </c>
      <c r="K527" s="5">
        <f t="shared" si="96"/>
        <v>302</v>
      </c>
      <c r="L527" s="1">
        <f t="shared" si="97"/>
        <v>5.6970934865054046</v>
      </c>
      <c r="M527" s="2">
        <f t="shared" si="98"/>
        <v>18.013677216545513</v>
      </c>
      <c r="N527" s="3" t="b">
        <f t="shared" si="107"/>
        <v>0</v>
      </c>
      <c r="O527" s="3" t="str">
        <f t="shared" si="104"/>
        <v/>
      </c>
      <c r="P527" s="4" t="str">
        <f t="shared" si="105"/>
        <v/>
      </c>
      <c r="Q527" s="4" t="str">
        <f t="shared" si="106"/>
        <v/>
      </c>
      <c r="R527" s="4" t="str">
        <f t="shared" si="99"/>
        <v/>
      </c>
      <c r="S527" s="4" t="str">
        <f t="shared" si="100"/>
        <v/>
      </c>
      <c r="T527" s="100" t="str">
        <f t="shared" si="101"/>
        <v/>
      </c>
      <c r="V527" s="113"/>
    </row>
    <row r="528" spans="5:22" s="103" customFormat="1" x14ac:dyDescent="0.2">
      <c r="E528" s="110"/>
      <c r="F528" s="111"/>
      <c r="G528" s="112"/>
      <c r="H528" s="14" t="e">
        <f t="shared" si="102"/>
        <v>#NUM!</v>
      </c>
      <c r="I528" s="104" t="e">
        <f>IF(ISNUMBER(results!C$38),4*PI()*F528/((G528*0.001)^2*results!C$38),4*PI()*F528/((G528*0.001)^2*results!D$38))</f>
        <v>#DIV/0!</v>
      </c>
      <c r="J528" s="15">
        <f t="shared" si="103"/>
        <v>5.6999999999999877</v>
      </c>
      <c r="K528" s="5">
        <f t="shared" si="96"/>
        <v>302</v>
      </c>
      <c r="L528" s="1">
        <f t="shared" si="97"/>
        <v>5.6970934865054046</v>
      </c>
      <c r="M528" s="2">
        <f t="shared" si="98"/>
        <v>18.013677216545513</v>
      </c>
      <c r="N528" s="3" t="b">
        <f t="shared" si="107"/>
        <v>0</v>
      </c>
      <c r="O528" s="3" t="str">
        <f t="shared" si="104"/>
        <v/>
      </c>
      <c r="P528" s="4" t="str">
        <f t="shared" si="105"/>
        <v/>
      </c>
      <c r="Q528" s="4" t="str">
        <f t="shared" si="106"/>
        <v/>
      </c>
      <c r="R528" s="4" t="str">
        <f t="shared" si="99"/>
        <v/>
      </c>
      <c r="S528" s="4" t="str">
        <f t="shared" si="100"/>
        <v/>
      </c>
      <c r="T528" s="100" t="str">
        <f t="shared" si="101"/>
        <v/>
      </c>
      <c r="V528" s="113"/>
    </row>
    <row r="529" spans="5:22" s="103" customFormat="1" x14ac:dyDescent="0.2">
      <c r="E529" s="110"/>
      <c r="F529" s="111"/>
      <c r="G529" s="112"/>
      <c r="H529" s="14" t="e">
        <f t="shared" si="102"/>
        <v>#NUM!</v>
      </c>
      <c r="I529" s="104" t="e">
        <f>IF(ISNUMBER(results!C$38),4*PI()*F529/((G529*0.001)^2*results!C$38),4*PI()*F529/((G529*0.001)^2*results!D$38))</f>
        <v>#DIV/0!</v>
      </c>
      <c r="J529" s="15">
        <f t="shared" si="103"/>
        <v>5.6999999999999877</v>
      </c>
      <c r="K529" s="5">
        <f t="shared" si="96"/>
        <v>302</v>
      </c>
      <c r="L529" s="1">
        <f t="shared" si="97"/>
        <v>5.6970934865054046</v>
      </c>
      <c r="M529" s="2">
        <f t="shared" si="98"/>
        <v>18.013677216545513</v>
      </c>
      <c r="N529" s="3" t="b">
        <f t="shared" si="107"/>
        <v>0</v>
      </c>
      <c r="O529" s="3" t="str">
        <f t="shared" si="104"/>
        <v/>
      </c>
      <c r="P529" s="4" t="str">
        <f t="shared" si="105"/>
        <v/>
      </c>
      <c r="Q529" s="4" t="str">
        <f t="shared" si="106"/>
        <v/>
      </c>
      <c r="R529" s="4" t="str">
        <f t="shared" si="99"/>
        <v/>
      </c>
      <c r="S529" s="4" t="str">
        <f t="shared" si="100"/>
        <v/>
      </c>
      <c r="T529" s="100" t="str">
        <f t="shared" si="101"/>
        <v/>
      </c>
      <c r="V529" s="113"/>
    </row>
    <row r="530" spans="5:22" s="103" customFormat="1" x14ac:dyDescent="0.2">
      <c r="E530" s="110"/>
      <c r="F530" s="111"/>
      <c r="G530" s="112"/>
      <c r="H530" s="14" t="e">
        <f t="shared" si="102"/>
        <v>#NUM!</v>
      </c>
      <c r="I530" s="104" t="e">
        <f>IF(ISNUMBER(results!C$38),4*PI()*F530/((G530*0.001)^2*results!C$38),4*PI()*F530/((G530*0.001)^2*results!D$38))</f>
        <v>#DIV/0!</v>
      </c>
      <c r="J530" s="15">
        <f t="shared" si="103"/>
        <v>5.6999999999999877</v>
      </c>
      <c r="K530" s="5">
        <f t="shared" si="96"/>
        <v>302</v>
      </c>
      <c r="L530" s="1">
        <f t="shared" si="97"/>
        <v>5.6970934865054046</v>
      </c>
      <c r="M530" s="2">
        <f t="shared" si="98"/>
        <v>18.013677216545513</v>
      </c>
      <c r="N530" s="3" t="b">
        <f t="shared" si="107"/>
        <v>0</v>
      </c>
      <c r="O530" s="3" t="str">
        <f t="shared" si="104"/>
        <v/>
      </c>
      <c r="P530" s="4" t="str">
        <f t="shared" si="105"/>
        <v/>
      </c>
      <c r="Q530" s="4" t="str">
        <f t="shared" si="106"/>
        <v/>
      </c>
      <c r="R530" s="4" t="str">
        <f t="shared" si="99"/>
        <v/>
      </c>
      <c r="S530" s="4" t="str">
        <f t="shared" si="100"/>
        <v/>
      </c>
      <c r="T530" s="100" t="str">
        <f t="shared" si="101"/>
        <v/>
      </c>
      <c r="V530" s="113"/>
    </row>
    <row r="531" spans="5:22" s="103" customFormat="1" x14ac:dyDescent="0.2">
      <c r="E531" s="110"/>
      <c r="F531" s="111"/>
      <c r="G531" s="112"/>
      <c r="H531" s="14" t="e">
        <f t="shared" si="102"/>
        <v>#NUM!</v>
      </c>
      <c r="I531" s="104" t="e">
        <f>IF(ISNUMBER(results!C$38),4*PI()*F531/((G531*0.001)^2*results!C$38),4*PI()*F531/((G531*0.001)^2*results!D$38))</f>
        <v>#DIV/0!</v>
      </c>
      <c r="J531" s="15">
        <f t="shared" si="103"/>
        <v>5.6999999999999877</v>
      </c>
      <c r="K531" s="5">
        <f t="shared" si="96"/>
        <v>302</v>
      </c>
      <c r="L531" s="1">
        <f t="shared" si="97"/>
        <v>5.6970934865054046</v>
      </c>
      <c r="M531" s="2">
        <f t="shared" si="98"/>
        <v>18.013677216545513</v>
      </c>
      <c r="N531" s="3" t="b">
        <f t="shared" si="107"/>
        <v>0</v>
      </c>
      <c r="O531" s="3" t="str">
        <f t="shared" si="104"/>
        <v/>
      </c>
      <c r="P531" s="4" t="str">
        <f t="shared" si="105"/>
        <v/>
      </c>
      <c r="Q531" s="4" t="str">
        <f t="shared" si="106"/>
        <v/>
      </c>
      <c r="R531" s="4" t="str">
        <f t="shared" si="99"/>
        <v/>
      </c>
      <c r="S531" s="4" t="str">
        <f t="shared" si="100"/>
        <v/>
      </c>
      <c r="T531" s="100" t="str">
        <f t="shared" si="101"/>
        <v/>
      </c>
      <c r="V531" s="113"/>
    </row>
    <row r="532" spans="5:22" s="103" customFormat="1" x14ac:dyDescent="0.2">
      <c r="E532" s="110"/>
      <c r="F532" s="111"/>
      <c r="G532" s="112"/>
      <c r="H532" s="14" t="e">
        <f t="shared" si="102"/>
        <v>#NUM!</v>
      </c>
      <c r="I532" s="104" t="e">
        <f>IF(ISNUMBER(results!C$38),4*PI()*F532/((G532*0.001)^2*results!C$38),4*PI()*F532/((G532*0.001)^2*results!D$38))</f>
        <v>#DIV/0!</v>
      </c>
      <c r="J532" s="15">
        <f t="shared" si="103"/>
        <v>5.6999999999999877</v>
      </c>
      <c r="K532" s="5">
        <f t="shared" si="96"/>
        <v>302</v>
      </c>
      <c r="L532" s="1">
        <f t="shared" si="97"/>
        <v>5.6970934865054046</v>
      </c>
      <c r="M532" s="2">
        <f t="shared" si="98"/>
        <v>18.013677216545513</v>
      </c>
      <c r="N532" s="3" t="b">
        <f t="shared" si="107"/>
        <v>0</v>
      </c>
      <c r="O532" s="3" t="str">
        <f t="shared" si="104"/>
        <v/>
      </c>
      <c r="P532" s="4" t="str">
        <f t="shared" si="105"/>
        <v/>
      </c>
      <c r="Q532" s="4" t="str">
        <f t="shared" si="106"/>
        <v/>
      </c>
      <c r="R532" s="4" t="str">
        <f t="shared" si="99"/>
        <v/>
      </c>
      <c r="S532" s="4" t="str">
        <f t="shared" si="100"/>
        <v/>
      </c>
      <c r="T532" s="100" t="str">
        <f t="shared" si="101"/>
        <v/>
      </c>
      <c r="V532" s="113"/>
    </row>
    <row r="533" spans="5:22" s="103" customFormat="1" x14ac:dyDescent="0.2">
      <c r="E533" s="110"/>
      <c r="F533" s="111"/>
      <c r="G533" s="112"/>
      <c r="H533" s="14" t="e">
        <f t="shared" si="102"/>
        <v>#NUM!</v>
      </c>
      <c r="I533" s="104" t="e">
        <f>IF(ISNUMBER(results!C$38),4*PI()*F533/((G533*0.001)^2*results!C$38),4*PI()*F533/((G533*0.001)^2*results!D$38))</f>
        <v>#DIV/0!</v>
      </c>
      <c r="J533" s="15">
        <f t="shared" si="103"/>
        <v>5.6999999999999877</v>
      </c>
      <c r="K533" s="5">
        <f t="shared" si="96"/>
        <v>302</v>
      </c>
      <c r="L533" s="1">
        <f t="shared" si="97"/>
        <v>5.6970934865054046</v>
      </c>
      <c r="M533" s="2">
        <f t="shared" si="98"/>
        <v>18.013677216545513</v>
      </c>
      <c r="N533" s="3" t="b">
        <f t="shared" si="107"/>
        <v>0</v>
      </c>
      <c r="O533" s="3" t="str">
        <f t="shared" si="104"/>
        <v/>
      </c>
      <c r="P533" s="4" t="str">
        <f t="shared" si="105"/>
        <v/>
      </c>
      <c r="Q533" s="4" t="str">
        <f t="shared" si="106"/>
        <v/>
      </c>
      <c r="R533" s="4" t="str">
        <f t="shared" si="99"/>
        <v/>
      </c>
      <c r="S533" s="4" t="str">
        <f t="shared" si="100"/>
        <v/>
      </c>
      <c r="T533" s="100" t="str">
        <f t="shared" si="101"/>
        <v/>
      </c>
      <c r="V533" s="113"/>
    </row>
    <row r="534" spans="5:22" s="103" customFormat="1" x14ac:dyDescent="0.2">
      <c r="E534" s="110"/>
      <c r="F534" s="111"/>
      <c r="G534" s="112"/>
      <c r="H534" s="14" t="e">
        <f t="shared" si="102"/>
        <v>#NUM!</v>
      </c>
      <c r="I534" s="104" t="e">
        <f>IF(ISNUMBER(results!C$38),4*PI()*F534/((G534*0.001)^2*results!C$38),4*PI()*F534/((G534*0.001)^2*results!D$38))</f>
        <v>#DIV/0!</v>
      </c>
      <c r="J534" s="15">
        <f t="shared" si="103"/>
        <v>5.6999999999999877</v>
      </c>
      <c r="K534" s="5">
        <f t="shared" si="96"/>
        <v>302</v>
      </c>
      <c r="L534" s="1">
        <f t="shared" si="97"/>
        <v>5.6970934865054046</v>
      </c>
      <c r="M534" s="2">
        <f t="shared" si="98"/>
        <v>18.013677216545513</v>
      </c>
      <c r="N534" s="3" t="b">
        <f t="shared" si="107"/>
        <v>0</v>
      </c>
      <c r="O534" s="3" t="str">
        <f t="shared" si="104"/>
        <v/>
      </c>
      <c r="P534" s="4" t="str">
        <f t="shared" si="105"/>
        <v/>
      </c>
      <c r="Q534" s="4" t="str">
        <f t="shared" si="106"/>
        <v/>
      </c>
      <c r="R534" s="4" t="str">
        <f t="shared" si="99"/>
        <v/>
      </c>
      <c r="S534" s="4" t="str">
        <f t="shared" si="100"/>
        <v/>
      </c>
      <c r="T534" s="100" t="str">
        <f t="shared" si="101"/>
        <v/>
      </c>
      <c r="V534" s="113"/>
    </row>
    <row r="535" spans="5:22" s="103" customFormat="1" x14ac:dyDescent="0.2">
      <c r="E535" s="110"/>
      <c r="F535" s="111"/>
      <c r="G535" s="112"/>
      <c r="H535" s="14" t="e">
        <f t="shared" si="102"/>
        <v>#NUM!</v>
      </c>
      <c r="I535" s="104" t="e">
        <f>IF(ISNUMBER(results!C$38),4*PI()*F535/((G535*0.001)^2*results!C$38),4*PI()*F535/((G535*0.001)^2*results!D$38))</f>
        <v>#DIV/0!</v>
      </c>
      <c r="J535" s="15">
        <f t="shared" si="103"/>
        <v>5.6999999999999877</v>
      </c>
      <c r="K535" s="5">
        <f t="shared" si="96"/>
        <v>302</v>
      </c>
      <c r="L535" s="1">
        <f t="shared" si="97"/>
        <v>5.6970934865054046</v>
      </c>
      <c r="M535" s="2">
        <f t="shared" si="98"/>
        <v>18.013677216545513</v>
      </c>
      <c r="N535" s="3" t="b">
        <f t="shared" si="107"/>
        <v>0</v>
      </c>
      <c r="O535" s="3" t="str">
        <f t="shared" si="104"/>
        <v/>
      </c>
      <c r="P535" s="4" t="str">
        <f t="shared" si="105"/>
        <v/>
      </c>
      <c r="Q535" s="4" t="str">
        <f t="shared" si="106"/>
        <v/>
      </c>
      <c r="R535" s="4" t="str">
        <f t="shared" si="99"/>
        <v/>
      </c>
      <c r="S535" s="4" t="str">
        <f t="shared" si="100"/>
        <v/>
      </c>
      <c r="T535" s="100" t="str">
        <f t="shared" si="101"/>
        <v/>
      </c>
      <c r="V535" s="113"/>
    </row>
    <row r="536" spans="5:22" s="103" customFormat="1" x14ac:dyDescent="0.2">
      <c r="E536" s="110"/>
      <c r="F536" s="111"/>
      <c r="G536" s="112"/>
      <c r="H536" s="14" t="e">
        <f t="shared" si="102"/>
        <v>#NUM!</v>
      </c>
      <c r="I536" s="104" t="e">
        <f>IF(ISNUMBER(results!C$38),4*PI()*F536/((G536*0.001)^2*results!C$38),4*PI()*F536/((G536*0.001)^2*results!D$38))</f>
        <v>#DIV/0!</v>
      </c>
      <c r="J536" s="15">
        <f t="shared" si="103"/>
        <v>5.6999999999999877</v>
      </c>
      <c r="K536" s="5">
        <f t="shared" si="96"/>
        <v>302</v>
      </c>
      <c r="L536" s="1">
        <f t="shared" si="97"/>
        <v>5.6970934865054046</v>
      </c>
      <c r="M536" s="2">
        <f t="shared" si="98"/>
        <v>18.013677216545513</v>
      </c>
      <c r="N536" s="3" t="b">
        <f t="shared" si="107"/>
        <v>0</v>
      </c>
      <c r="O536" s="3" t="str">
        <f t="shared" si="104"/>
        <v/>
      </c>
      <c r="P536" s="4" t="str">
        <f t="shared" si="105"/>
        <v/>
      </c>
      <c r="Q536" s="4" t="str">
        <f t="shared" si="106"/>
        <v/>
      </c>
      <c r="R536" s="4" t="str">
        <f t="shared" si="99"/>
        <v/>
      </c>
      <c r="S536" s="4" t="str">
        <f t="shared" si="100"/>
        <v/>
      </c>
      <c r="T536" s="100" t="str">
        <f t="shared" si="101"/>
        <v/>
      </c>
      <c r="V536" s="113"/>
    </row>
    <row r="537" spans="5:22" s="103" customFormat="1" x14ac:dyDescent="0.2">
      <c r="E537" s="110"/>
      <c r="F537" s="111"/>
      <c r="G537" s="112"/>
      <c r="H537" s="14" t="e">
        <f t="shared" si="102"/>
        <v>#NUM!</v>
      </c>
      <c r="I537" s="104" t="e">
        <f>IF(ISNUMBER(results!C$38),4*PI()*F537/((G537*0.001)^2*results!C$38),4*PI()*F537/((G537*0.001)^2*results!D$38))</f>
        <v>#DIV/0!</v>
      </c>
      <c r="J537" s="15">
        <f t="shared" si="103"/>
        <v>5.6999999999999877</v>
      </c>
      <c r="K537" s="5">
        <f t="shared" si="96"/>
        <v>302</v>
      </c>
      <c r="L537" s="1">
        <f t="shared" si="97"/>
        <v>5.6970934865054046</v>
      </c>
      <c r="M537" s="2">
        <f t="shared" si="98"/>
        <v>18.013677216545513</v>
      </c>
      <c r="N537" s="3" t="b">
        <f t="shared" si="107"/>
        <v>0</v>
      </c>
      <c r="O537" s="3" t="str">
        <f t="shared" si="104"/>
        <v/>
      </c>
      <c r="P537" s="4" t="str">
        <f t="shared" si="105"/>
        <v/>
      </c>
      <c r="Q537" s="4" t="str">
        <f t="shared" si="106"/>
        <v/>
      </c>
      <c r="R537" s="4" t="str">
        <f t="shared" si="99"/>
        <v/>
      </c>
      <c r="S537" s="4" t="str">
        <f t="shared" si="100"/>
        <v/>
      </c>
      <c r="T537" s="100" t="str">
        <f t="shared" si="101"/>
        <v/>
      </c>
      <c r="V537" s="113"/>
    </row>
    <row r="538" spans="5:22" s="103" customFormat="1" x14ac:dyDescent="0.2">
      <c r="E538" s="110"/>
      <c r="F538" s="111"/>
      <c r="G538" s="112"/>
      <c r="H538" s="14" t="e">
        <f t="shared" si="102"/>
        <v>#NUM!</v>
      </c>
      <c r="I538" s="104" t="e">
        <f>IF(ISNUMBER(results!C$38),4*PI()*F538/((G538*0.001)^2*results!C$38),4*PI()*F538/((G538*0.001)^2*results!D$38))</f>
        <v>#DIV/0!</v>
      </c>
      <c r="J538" s="15">
        <f t="shared" si="103"/>
        <v>5.6999999999999877</v>
      </c>
      <c r="K538" s="5">
        <f t="shared" si="96"/>
        <v>302</v>
      </c>
      <c r="L538" s="1">
        <f t="shared" si="97"/>
        <v>5.6970934865054046</v>
      </c>
      <c r="M538" s="2">
        <f t="shared" si="98"/>
        <v>18.013677216545513</v>
      </c>
      <c r="N538" s="3" t="b">
        <f t="shared" si="107"/>
        <v>0</v>
      </c>
      <c r="O538" s="3" t="str">
        <f t="shared" si="104"/>
        <v/>
      </c>
      <c r="P538" s="4" t="str">
        <f t="shared" si="105"/>
        <v/>
      </c>
      <c r="Q538" s="4" t="str">
        <f t="shared" si="106"/>
        <v/>
      </c>
      <c r="R538" s="4" t="str">
        <f t="shared" si="99"/>
        <v/>
      </c>
      <c r="S538" s="4" t="str">
        <f t="shared" si="100"/>
        <v/>
      </c>
      <c r="T538" s="100" t="str">
        <f t="shared" si="101"/>
        <v/>
      </c>
      <c r="V538" s="113"/>
    </row>
    <row r="539" spans="5:22" s="103" customFormat="1" x14ac:dyDescent="0.2">
      <c r="E539" s="110"/>
      <c r="F539" s="111"/>
      <c r="G539" s="112"/>
      <c r="H539" s="14" t="e">
        <f t="shared" si="102"/>
        <v>#NUM!</v>
      </c>
      <c r="I539" s="104" t="e">
        <f>IF(ISNUMBER(results!C$38),4*PI()*F539/((G539*0.001)^2*results!C$38),4*PI()*F539/((G539*0.001)^2*results!D$38))</f>
        <v>#DIV/0!</v>
      </c>
      <c r="J539" s="15">
        <f t="shared" si="103"/>
        <v>5.6999999999999877</v>
      </c>
      <c r="K539" s="5">
        <f t="shared" si="96"/>
        <v>302</v>
      </c>
      <c r="L539" s="1">
        <f t="shared" si="97"/>
        <v>5.6970934865054046</v>
      </c>
      <c r="M539" s="2">
        <f t="shared" si="98"/>
        <v>18.013677216545513</v>
      </c>
      <c r="N539" s="3" t="b">
        <f t="shared" si="107"/>
        <v>0</v>
      </c>
      <c r="O539" s="3" t="str">
        <f t="shared" si="104"/>
        <v/>
      </c>
      <c r="P539" s="4" t="str">
        <f t="shared" si="105"/>
        <v/>
      </c>
      <c r="Q539" s="4" t="str">
        <f t="shared" si="106"/>
        <v/>
      </c>
      <c r="R539" s="4" t="str">
        <f t="shared" si="99"/>
        <v/>
      </c>
      <c r="S539" s="4" t="str">
        <f t="shared" si="100"/>
        <v/>
      </c>
      <c r="T539" s="100" t="str">
        <f t="shared" si="101"/>
        <v/>
      </c>
      <c r="V539" s="113"/>
    </row>
    <row r="540" spans="5:22" s="103" customFormat="1" x14ac:dyDescent="0.2">
      <c r="E540" s="110"/>
      <c r="F540" s="111"/>
      <c r="G540" s="112"/>
      <c r="H540" s="14" t="e">
        <f t="shared" si="102"/>
        <v>#NUM!</v>
      </c>
      <c r="I540" s="104" t="e">
        <f>IF(ISNUMBER(results!C$38),4*PI()*F540/((G540*0.001)^2*results!C$38),4*PI()*F540/((G540*0.001)^2*results!D$38))</f>
        <v>#DIV/0!</v>
      </c>
      <c r="J540" s="15">
        <f t="shared" si="103"/>
        <v>5.6999999999999877</v>
      </c>
      <c r="K540" s="5">
        <f t="shared" si="96"/>
        <v>302</v>
      </c>
      <c r="L540" s="1">
        <f t="shared" si="97"/>
        <v>5.6970934865054046</v>
      </c>
      <c r="M540" s="2">
        <f t="shared" si="98"/>
        <v>18.013677216545513</v>
      </c>
      <c r="N540" s="3" t="b">
        <f t="shared" si="107"/>
        <v>0</v>
      </c>
      <c r="O540" s="3" t="str">
        <f t="shared" si="104"/>
        <v/>
      </c>
      <c r="P540" s="4" t="str">
        <f t="shared" si="105"/>
        <v/>
      </c>
      <c r="Q540" s="4" t="str">
        <f t="shared" si="106"/>
        <v/>
      </c>
      <c r="R540" s="4" t="str">
        <f t="shared" si="99"/>
        <v/>
      </c>
      <c r="S540" s="4" t="str">
        <f t="shared" si="100"/>
        <v/>
      </c>
      <c r="T540" s="100" t="str">
        <f t="shared" si="101"/>
        <v/>
      </c>
      <c r="V540" s="113"/>
    </row>
    <row r="541" spans="5:22" s="103" customFormat="1" x14ac:dyDescent="0.2">
      <c r="E541" s="110"/>
      <c r="F541" s="111"/>
      <c r="G541" s="112"/>
      <c r="H541" s="14" t="e">
        <f t="shared" si="102"/>
        <v>#NUM!</v>
      </c>
      <c r="I541" s="104" t="e">
        <f>IF(ISNUMBER(results!C$38),4*PI()*F541/((G541*0.001)^2*results!C$38),4*PI()*F541/((G541*0.001)^2*results!D$38))</f>
        <v>#DIV/0!</v>
      </c>
      <c r="J541" s="15">
        <f t="shared" si="103"/>
        <v>5.6999999999999877</v>
      </c>
      <c r="K541" s="5">
        <f t="shared" si="96"/>
        <v>302</v>
      </c>
      <c r="L541" s="1">
        <f t="shared" si="97"/>
        <v>5.6970934865054046</v>
      </c>
      <c r="M541" s="2">
        <f t="shared" si="98"/>
        <v>18.013677216545513</v>
      </c>
      <c r="N541" s="3" t="b">
        <f t="shared" si="107"/>
        <v>0</v>
      </c>
      <c r="O541" s="3" t="str">
        <f t="shared" si="104"/>
        <v/>
      </c>
      <c r="P541" s="4" t="str">
        <f t="shared" si="105"/>
        <v/>
      </c>
      <c r="Q541" s="4" t="str">
        <f t="shared" si="106"/>
        <v/>
      </c>
      <c r="R541" s="4" t="str">
        <f t="shared" si="99"/>
        <v/>
      </c>
      <c r="S541" s="4" t="str">
        <f t="shared" si="100"/>
        <v/>
      </c>
      <c r="T541" s="100" t="str">
        <f t="shared" si="101"/>
        <v/>
      </c>
      <c r="V541" s="113"/>
    </row>
    <row r="542" spans="5:22" s="103" customFormat="1" x14ac:dyDescent="0.2">
      <c r="E542" s="110"/>
      <c r="F542" s="111"/>
      <c r="G542" s="112"/>
      <c r="H542" s="14" t="e">
        <f t="shared" si="102"/>
        <v>#NUM!</v>
      </c>
      <c r="I542" s="104" t="e">
        <f>IF(ISNUMBER(results!C$38),4*PI()*F542/((G542*0.001)^2*results!C$38),4*PI()*F542/((G542*0.001)^2*results!D$38))</f>
        <v>#DIV/0!</v>
      </c>
      <c r="J542" s="15">
        <f t="shared" si="103"/>
        <v>5.6999999999999877</v>
      </c>
      <c r="K542" s="5">
        <f t="shared" si="96"/>
        <v>302</v>
      </c>
      <c r="L542" s="1">
        <f t="shared" si="97"/>
        <v>5.6970934865054046</v>
      </c>
      <c r="M542" s="2">
        <f t="shared" si="98"/>
        <v>18.013677216545513</v>
      </c>
      <c r="N542" s="3" t="b">
        <f t="shared" si="107"/>
        <v>0</v>
      </c>
      <c r="O542" s="3" t="str">
        <f t="shared" si="104"/>
        <v/>
      </c>
      <c r="P542" s="4" t="str">
        <f t="shared" si="105"/>
        <v/>
      </c>
      <c r="Q542" s="4" t="str">
        <f t="shared" si="106"/>
        <v/>
      </c>
      <c r="R542" s="4" t="str">
        <f t="shared" si="99"/>
        <v/>
      </c>
      <c r="S542" s="4" t="str">
        <f t="shared" si="100"/>
        <v/>
      </c>
      <c r="T542" s="100" t="str">
        <f t="shared" si="101"/>
        <v/>
      </c>
      <c r="V542" s="113"/>
    </row>
    <row r="543" spans="5:22" s="103" customFormat="1" x14ac:dyDescent="0.2">
      <c r="E543" s="110"/>
      <c r="F543" s="111"/>
      <c r="G543" s="112"/>
      <c r="H543" s="14" t="e">
        <f t="shared" si="102"/>
        <v>#NUM!</v>
      </c>
      <c r="I543" s="104" t="e">
        <f>IF(ISNUMBER(results!C$38),4*PI()*F543/((G543*0.001)^2*results!C$38),4*PI()*F543/((G543*0.001)^2*results!D$38))</f>
        <v>#DIV/0!</v>
      </c>
      <c r="J543" s="15">
        <f t="shared" si="103"/>
        <v>5.6999999999999877</v>
      </c>
      <c r="K543" s="5">
        <f t="shared" si="96"/>
        <v>302</v>
      </c>
      <c r="L543" s="1">
        <f t="shared" si="97"/>
        <v>5.6970934865054046</v>
      </c>
      <c r="M543" s="2">
        <f t="shared" si="98"/>
        <v>18.013677216545513</v>
      </c>
      <c r="N543" s="3" t="b">
        <f t="shared" si="107"/>
        <v>0</v>
      </c>
      <c r="O543" s="3" t="str">
        <f t="shared" si="104"/>
        <v/>
      </c>
      <c r="P543" s="4" t="str">
        <f t="shared" si="105"/>
        <v/>
      </c>
      <c r="Q543" s="4" t="str">
        <f t="shared" si="106"/>
        <v/>
      </c>
      <c r="R543" s="4" t="str">
        <f t="shared" si="99"/>
        <v/>
      </c>
      <c r="S543" s="4" t="str">
        <f t="shared" si="100"/>
        <v/>
      </c>
      <c r="T543" s="100" t="str">
        <f t="shared" si="101"/>
        <v/>
      </c>
      <c r="V543" s="113"/>
    </row>
    <row r="544" spans="5:22" s="103" customFormat="1" x14ac:dyDescent="0.2">
      <c r="E544" s="110"/>
      <c r="F544" s="111"/>
      <c r="G544" s="112"/>
      <c r="H544" s="14" t="e">
        <f t="shared" si="102"/>
        <v>#NUM!</v>
      </c>
      <c r="I544" s="104" t="e">
        <f>IF(ISNUMBER(results!C$38),4*PI()*F544/((G544*0.001)^2*results!C$38),4*PI()*F544/((G544*0.001)^2*results!D$38))</f>
        <v>#DIV/0!</v>
      </c>
      <c r="J544" s="15">
        <f t="shared" si="103"/>
        <v>5.6999999999999877</v>
      </c>
      <c r="K544" s="5">
        <f t="shared" si="96"/>
        <v>302</v>
      </c>
      <c r="L544" s="1">
        <f t="shared" si="97"/>
        <v>5.6970934865054046</v>
      </c>
      <c r="M544" s="2">
        <f t="shared" si="98"/>
        <v>18.013677216545513</v>
      </c>
      <c r="N544" s="3" t="b">
        <f t="shared" si="107"/>
        <v>0</v>
      </c>
      <c r="O544" s="3" t="str">
        <f t="shared" si="104"/>
        <v/>
      </c>
      <c r="P544" s="4" t="str">
        <f t="shared" si="105"/>
        <v/>
      </c>
      <c r="Q544" s="4" t="str">
        <f t="shared" si="106"/>
        <v/>
      </c>
      <c r="R544" s="4" t="str">
        <f t="shared" si="99"/>
        <v/>
      </c>
      <c r="S544" s="4" t="str">
        <f t="shared" si="100"/>
        <v/>
      </c>
      <c r="T544" s="100" t="str">
        <f t="shared" si="101"/>
        <v/>
      </c>
      <c r="V544" s="113"/>
    </row>
    <row r="545" spans="5:22" s="103" customFormat="1" x14ac:dyDescent="0.2">
      <c r="E545" s="110"/>
      <c r="F545" s="111"/>
      <c r="G545" s="112"/>
      <c r="H545" s="14" t="e">
        <f t="shared" si="102"/>
        <v>#NUM!</v>
      </c>
      <c r="I545" s="104" t="e">
        <f>IF(ISNUMBER(results!C$38),4*PI()*F545/((G545*0.001)^2*results!C$38),4*PI()*F545/((G545*0.001)^2*results!D$38))</f>
        <v>#DIV/0!</v>
      </c>
      <c r="J545" s="15">
        <f t="shared" si="103"/>
        <v>5.6999999999999877</v>
      </c>
      <c r="K545" s="5">
        <f t="shared" si="96"/>
        <v>302</v>
      </c>
      <c r="L545" s="1">
        <f t="shared" si="97"/>
        <v>5.6970934865054046</v>
      </c>
      <c r="M545" s="2">
        <f t="shared" si="98"/>
        <v>18.013677216545513</v>
      </c>
      <c r="N545" s="3" t="b">
        <f t="shared" si="107"/>
        <v>0</v>
      </c>
      <c r="O545" s="3" t="str">
        <f t="shared" si="104"/>
        <v/>
      </c>
      <c r="P545" s="4" t="str">
        <f t="shared" si="105"/>
        <v/>
      </c>
      <c r="Q545" s="4" t="str">
        <f t="shared" si="106"/>
        <v/>
      </c>
      <c r="R545" s="4" t="str">
        <f t="shared" si="99"/>
        <v/>
      </c>
      <c r="S545" s="4" t="str">
        <f t="shared" si="100"/>
        <v/>
      </c>
      <c r="T545" s="100" t="str">
        <f t="shared" si="101"/>
        <v/>
      </c>
      <c r="V545" s="113"/>
    </row>
    <row r="546" spans="5:22" s="103" customFormat="1" x14ac:dyDescent="0.2">
      <c r="E546" s="110"/>
      <c r="F546" s="111"/>
      <c r="G546" s="112"/>
      <c r="H546" s="14" t="e">
        <f t="shared" si="102"/>
        <v>#NUM!</v>
      </c>
      <c r="I546" s="104" t="e">
        <f>IF(ISNUMBER(results!C$38),4*PI()*F546/((G546*0.001)^2*results!C$38),4*PI()*F546/((G546*0.001)^2*results!D$38))</f>
        <v>#DIV/0!</v>
      </c>
      <c r="J546" s="15">
        <f t="shared" si="103"/>
        <v>5.6999999999999877</v>
      </c>
      <c r="K546" s="5">
        <f t="shared" si="96"/>
        <v>302</v>
      </c>
      <c r="L546" s="1">
        <f t="shared" si="97"/>
        <v>5.6970934865054046</v>
      </c>
      <c r="M546" s="2">
        <f t="shared" si="98"/>
        <v>18.013677216545513</v>
      </c>
      <c r="N546" s="3" t="b">
        <f t="shared" si="107"/>
        <v>0</v>
      </c>
      <c r="O546" s="3" t="str">
        <f t="shared" si="104"/>
        <v/>
      </c>
      <c r="P546" s="4" t="str">
        <f t="shared" si="105"/>
        <v/>
      </c>
      <c r="Q546" s="4" t="str">
        <f t="shared" si="106"/>
        <v/>
      </c>
      <c r="R546" s="4" t="str">
        <f t="shared" si="99"/>
        <v/>
      </c>
      <c r="S546" s="4" t="str">
        <f t="shared" si="100"/>
        <v/>
      </c>
      <c r="T546" s="100" t="str">
        <f t="shared" si="101"/>
        <v/>
      </c>
      <c r="V546" s="113"/>
    </row>
    <row r="547" spans="5:22" s="103" customFormat="1" x14ac:dyDescent="0.2">
      <c r="E547" s="110"/>
      <c r="F547" s="111"/>
      <c r="G547" s="112"/>
      <c r="H547" s="14" t="e">
        <f t="shared" si="102"/>
        <v>#NUM!</v>
      </c>
      <c r="I547" s="104" t="e">
        <f>IF(ISNUMBER(results!C$38),4*PI()*F547/((G547*0.001)^2*results!C$38),4*PI()*F547/((G547*0.001)^2*results!D$38))</f>
        <v>#DIV/0!</v>
      </c>
      <c r="J547" s="15">
        <f t="shared" si="103"/>
        <v>5.6999999999999877</v>
      </c>
      <c r="K547" s="5">
        <f t="shared" si="96"/>
        <v>302</v>
      </c>
      <c r="L547" s="1">
        <f t="shared" si="97"/>
        <v>5.6970934865054046</v>
      </c>
      <c r="M547" s="2">
        <f t="shared" si="98"/>
        <v>18.013677216545513</v>
      </c>
      <c r="N547" s="3" t="b">
        <f t="shared" si="107"/>
        <v>0</v>
      </c>
      <c r="O547" s="3" t="str">
        <f t="shared" si="104"/>
        <v/>
      </c>
      <c r="P547" s="4" t="str">
        <f t="shared" si="105"/>
        <v/>
      </c>
      <c r="Q547" s="4" t="str">
        <f t="shared" si="106"/>
        <v/>
      </c>
      <c r="R547" s="4" t="str">
        <f t="shared" si="99"/>
        <v/>
      </c>
      <c r="S547" s="4" t="str">
        <f t="shared" si="100"/>
        <v/>
      </c>
      <c r="T547" s="100" t="str">
        <f t="shared" si="101"/>
        <v/>
      </c>
      <c r="V547" s="113"/>
    </row>
    <row r="548" spans="5:22" s="103" customFormat="1" x14ac:dyDescent="0.2">
      <c r="E548" s="110"/>
      <c r="F548" s="111"/>
      <c r="G548" s="112"/>
      <c r="H548" s="14" t="e">
        <f t="shared" si="102"/>
        <v>#NUM!</v>
      </c>
      <c r="I548" s="104" t="e">
        <f>IF(ISNUMBER(results!C$38),4*PI()*F548/((G548*0.001)^2*results!C$38),4*PI()*F548/((G548*0.001)^2*results!D$38))</f>
        <v>#DIV/0!</v>
      </c>
      <c r="J548" s="15">
        <f t="shared" si="103"/>
        <v>5.6999999999999877</v>
      </c>
      <c r="K548" s="5">
        <f t="shared" si="96"/>
        <v>302</v>
      </c>
      <c r="L548" s="1">
        <f t="shared" si="97"/>
        <v>5.6970934865054046</v>
      </c>
      <c r="M548" s="2">
        <f t="shared" si="98"/>
        <v>18.013677216545513</v>
      </c>
      <c r="N548" s="3" t="b">
        <f t="shared" si="107"/>
        <v>0</v>
      </c>
      <c r="O548" s="3" t="str">
        <f t="shared" si="104"/>
        <v/>
      </c>
      <c r="P548" s="4" t="str">
        <f t="shared" si="105"/>
        <v/>
      </c>
      <c r="Q548" s="4" t="str">
        <f t="shared" si="106"/>
        <v/>
      </c>
      <c r="R548" s="4" t="str">
        <f t="shared" si="99"/>
        <v/>
      </c>
      <c r="S548" s="4" t="str">
        <f t="shared" si="100"/>
        <v/>
      </c>
      <c r="T548" s="100" t="str">
        <f t="shared" si="101"/>
        <v/>
      </c>
      <c r="V548" s="113"/>
    </row>
    <row r="549" spans="5:22" s="103" customFormat="1" x14ac:dyDescent="0.2">
      <c r="E549" s="110"/>
      <c r="F549" s="111"/>
      <c r="G549" s="112"/>
      <c r="H549" s="14" t="e">
        <f t="shared" si="102"/>
        <v>#NUM!</v>
      </c>
      <c r="I549" s="104" t="e">
        <f>IF(ISNUMBER(results!C$38),4*PI()*F549/((G549*0.001)^2*results!C$38),4*PI()*F549/((G549*0.001)^2*results!D$38))</f>
        <v>#DIV/0!</v>
      </c>
      <c r="J549" s="15">
        <f t="shared" si="103"/>
        <v>5.6999999999999877</v>
      </c>
      <c r="K549" s="5">
        <f t="shared" si="96"/>
        <v>302</v>
      </c>
      <c r="L549" s="1">
        <f t="shared" si="97"/>
        <v>5.6970934865054046</v>
      </c>
      <c r="M549" s="2">
        <f t="shared" si="98"/>
        <v>18.013677216545513</v>
      </c>
      <c r="N549" s="3" t="b">
        <f t="shared" si="107"/>
        <v>0</v>
      </c>
      <c r="O549" s="3" t="str">
        <f t="shared" si="104"/>
        <v/>
      </c>
      <c r="P549" s="4" t="str">
        <f t="shared" si="105"/>
        <v/>
      </c>
      <c r="Q549" s="4" t="str">
        <f t="shared" si="106"/>
        <v/>
      </c>
      <c r="R549" s="4" t="str">
        <f t="shared" si="99"/>
        <v/>
      </c>
      <c r="S549" s="4" t="str">
        <f t="shared" si="100"/>
        <v/>
      </c>
      <c r="T549" s="100" t="str">
        <f t="shared" si="101"/>
        <v/>
      </c>
      <c r="V549" s="113"/>
    </row>
    <row r="550" spans="5:22" s="103" customFormat="1" x14ac:dyDescent="0.2">
      <c r="E550" s="110"/>
      <c r="F550" s="111"/>
      <c r="G550" s="112"/>
      <c r="H550" s="14" t="e">
        <f t="shared" si="102"/>
        <v>#NUM!</v>
      </c>
      <c r="I550" s="104" t="e">
        <f>IF(ISNUMBER(results!C$38),4*PI()*F550/((G550*0.001)^2*results!C$38),4*PI()*F550/((G550*0.001)^2*results!D$38))</f>
        <v>#DIV/0!</v>
      </c>
      <c r="J550" s="15">
        <f t="shared" si="103"/>
        <v>5.6999999999999877</v>
      </c>
      <c r="K550" s="5">
        <f t="shared" si="96"/>
        <v>302</v>
      </c>
      <c r="L550" s="1">
        <f t="shared" si="97"/>
        <v>5.6970934865054046</v>
      </c>
      <c r="M550" s="2">
        <f t="shared" si="98"/>
        <v>18.013677216545513</v>
      </c>
      <c r="N550" s="3" t="b">
        <f t="shared" si="107"/>
        <v>0</v>
      </c>
      <c r="O550" s="3" t="str">
        <f t="shared" si="104"/>
        <v/>
      </c>
      <c r="P550" s="4" t="str">
        <f t="shared" si="105"/>
        <v/>
      </c>
      <c r="Q550" s="4" t="str">
        <f t="shared" si="106"/>
        <v/>
      </c>
      <c r="R550" s="4" t="str">
        <f t="shared" si="99"/>
        <v/>
      </c>
      <c r="S550" s="4" t="str">
        <f t="shared" si="100"/>
        <v/>
      </c>
      <c r="T550" s="100" t="str">
        <f t="shared" si="101"/>
        <v/>
      </c>
      <c r="V550" s="113"/>
    </row>
    <row r="551" spans="5:22" s="103" customFormat="1" x14ac:dyDescent="0.2">
      <c r="E551" s="110"/>
      <c r="F551" s="111"/>
      <c r="G551" s="112"/>
      <c r="H551" s="14" t="e">
        <f t="shared" si="102"/>
        <v>#NUM!</v>
      </c>
      <c r="I551" s="104" t="e">
        <f>IF(ISNUMBER(results!C$38),4*PI()*F551/((G551*0.001)^2*results!C$38),4*PI()*F551/((G551*0.001)^2*results!D$38))</f>
        <v>#DIV/0!</v>
      </c>
      <c r="J551" s="15">
        <f t="shared" si="103"/>
        <v>5.6999999999999877</v>
      </c>
      <c r="K551" s="5">
        <f t="shared" si="96"/>
        <v>302</v>
      </c>
      <c r="L551" s="1">
        <f t="shared" si="97"/>
        <v>5.6970934865054046</v>
      </c>
      <c r="M551" s="2">
        <f t="shared" si="98"/>
        <v>18.013677216545513</v>
      </c>
      <c r="N551" s="3" t="b">
        <f t="shared" si="107"/>
        <v>0</v>
      </c>
      <c r="O551" s="3" t="str">
        <f t="shared" si="104"/>
        <v/>
      </c>
      <c r="P551" s="4" t="str">
        <f t="shared" si="105"/>
        <v/>
      </c>
      <c r="Q551" s="4" t="str">
        <f t="shared" si="106"/>
        <v/>
      </c>
      <c r="R551" s="4" t="str">
        <f t="shared" si="99"/>
        <v/>
      </c>
      <c r="S551" s="4" t="str">
        <f t="shared" si="100"/>
        <v/>
      </c>
      <c r="T551" s="100" t="str">
        <f t="shared" si="101"/>
        <v/>
      </c>
      <c r="V551" s="113"/>
    </row>
    <row r="552" spans="5:22" s="103" customFormat="1" x14ac:dyDescent="0.2">
      <c r="E552" s="110"/>
      <c r="F552" s="111"/>
      <c r="G552" s="112"/>
      <c r="H552" s="14" t="e">
        <f t="shared" si="102"/>
        <v>#NUM!</v>
      </c>
      <c r="I552" s="104" t="e">
        <f>IF(ISNUMBER(results!C$38),4*PI()*F552/((G552*0.001)^2*results!C$38),4*PI()*F552/((G552*0.001)^2*results!D$38))</f>
        <v>#DIV/0!</v>
      </c>
      <c r="J552" s="15">
        <f t="shared" si="103"/>
        <v>5.6999999999999877</v>
      </c>
      <c r="K552" s="5">
        <f t="shared" si="96"/>
        <v>302</v>
      </c>
      <c r="L552" s="1">
        <f t="shared" si="97"/>
        <v>5.6970934865054046</v>
      </c>
      <c r="M552" s="2">
        <f t="shared" si="98"/>
        <v>18.013677216545513</v>
      </c>
      <c r="N552" s="3" t="b">
        <f t="shared" si="107"/>
        <v>0</v>
      </c>
      <c r="O552" s="3" t="str">
        <f t="shared" si="104"/>
        <v/>
      </c>
      <c r="P552" s="4" t="str">
        <f t="shared" si="105"/>
        <v/>
      </c>
      <c r="Q552" s="4" t="str">
        <f t="shared" si="106"/>
        <v/>
      </c>
      <c r="R552" s="4" t="str">
        <f t="shared" si="99"/>
        <v/>
      </c>
      <c r="S552" s="4" t="str">
        <f t="shared" si="100"/>
        <v/>
      </c>
      <c r="T552" s="100" t="str">
        <f t="shared" si="101"/>
        <v/>
      </c>
      <c r="V552" s="113"/>
    </row>
    <row r="553" spans="5:22" s="103" customFormat="1" x14ac:dyDescent="0.2">
      <c r="E553" s="110"/>
      <c r="F553" s="111"/>
      <c r="G553" s="112"/>
      <c r="H553" s="14" t="e">
        <f t="shared" si="102"/>
        <v>#NUM!</v>
      </c>
      <c r="I553" s="104" t="e">
        <f>IF(ISNUMBER(results!C$38),4*PI()*F553/((G553*0.001)^2*results!C$38),4*PI()*F553/((G553*0.001)^2*results!D$38))</f>
        <v>#DIV/0!</v>
      </c>
      <c r="J553" s="15">
        <f t="shared" si="103"/>
        <v>5.6999999999999877</v>
      </c>
      <c r="K553" s="5">
        <f t="shared" si="96"/>
        <v>302</v>
      </c>
      <c r="L553" s="1">
        <f t="shared" si="97"/>
        <v>5.6970934865054046</v>
      </c>
      <c r="M553" s="2">
        <f t="shared" si="98"/>
        <v>18.013677216545513</v>
      </c>
      <c r="N553" s="3" t="b">
        <f t="shared" si="107"/>
        <v>0</v>
      </c>
      <c r="O553" s="3" t="str">
        <f t="shared" si="104"/>
        <v/>
      </c>
      <c r="P553" s="4" t="str">
        <f t="shared" si="105"/>
        <v/>
      </c>
      <c r="Q553" s="4" t="str">
        <f t="shared" si="106"/>
        <v/>
      </c>
      <c r="R553" s="4" t="str">
        <f t="shared" si="99"/>
        <v/>
      </c>
      <c r="S553" s="4" t="str">
        <f t="shared" si="100"/>
        <v/>
      </c>
      <c r="T553" s="100" t="str">
        <f t="shared" si="101"/>
        <v/>
      </c>
      <c r="V553" s="113"/>
    </row>
    <row r="554" spans="5:22" s="103" customFormat="1" x14ac:dyDescent="0.2">
      <c r="E554" s="110"/>
      <c r="F554" s="111"/>
      <c r="G554" s="112"/>
      <c r="H554" s="14" t="e">
        <f t="shared" si="102"/>
        <v>#NUM!</v>
      </c>
      <c r="I554" s="104" t="e">
        <f>IF(ISNUMBER(results!C$38),4*PI()*F554/((G554*0.001)^2*results!C$38),4*PI()*F554/((G554*0.001)^2*results!D$38))</f>
        <v>#DIV/0!</v>
      </c>
      <c r="J554" s="15">
        <f t="shared" si="103"/>
        <v>5.6999999999999877</v>
      </c>
      <c r="K554" s="5">
        <f t="shared" si="96"/>
        <v>302</v>
      </c>
      <c r="L554" s="1">
        <f t="shared" si="97"/>
        <v>5.6970934865054046</v>
      </c>
      <c r="M554" s="2">
        <f t="shared" si="98"/>
        <v>18.013677216545513</v>
      </c>
      <c r="N554" s="3" t="b">
        <f t="shared" si="107"/>
        <v>0</v>
      </c>
      <c r="O554" s="3" t="str">
        <f t="shared" si="104"/>
        <v/>
      </c>
      <c r="P554" s="4" t="str">
        <f t="shared" si="105"/>
        <v/>
      </c>
      <c r="Q554" s="4" t="str">
        <f t="shared" si="106"/>
        <v/>
      </c>
      <c r="R554" s="4" t="str">
        <f t="shared" si="99"/>
        <v/>
      </c>
      <c r="S554" s="4" t="str">
        <f t="shared" si="100"/>
        <v/>
      </c>
      <c r="T554" s="100" t="str">
        <f t="shared" si="101"/>
        <v/>
      </c>
      <c r="V554" s="113"/>
    </row>
    <row r="555" spans="5:22" s="103" customFormat="1" x14ac:dyDescent="0.2">
      <c r="E555" s="110"/>
      <c r="F555" s="111"/>
      <c r="G555" s="112"/>
      <c r="H555" s="14" t="e">
        <f t="shared" si="102"/>
        <v>#NUM!</v>
      </c>
      <c r="I555" s="104" t="e">
        <f>IF(ISNUMBER(results!C$38),4*PI()*F555/((G555*0.001)^2*results!C$38),4*PI()*F555/((G555*0.001)^2*results!D$38))</f>
        <v>#DIV/0!</v>
      </c>
      <c r="J555" s="15">
        <f t="shared" si="103"/>
        <v>5.6999999999999877</v>
      </c>
      <c r="K555" s="5">
        <f t="shared" si="96"/>
        <v>302</v>
      </c>
      <c r="L555" s="1">
        <f t="shared" si="97"/>
        <v>5.6970934865054046</v>
      </c>
      <c r="M555" s="2">
        <f t="shared" si="98"/>
        <v>18.013677216545513</v>
      </c>
      <c r="N555" s="3" t="b">
        <f t="shared" si="107"/>
        <v>0</v>
      </c>
      <c r="O555" s="3" t="str">
        <f t="shared" si="104"/>
        <v/>
      </c>
      <c r="P555" s="4" t="str">
        <f t="shared" si="105"/>
        <v/>
      </c>
      <c r="Q555" s="4" t="str">
        <f t="shared" si="106"/>
        <v/>
      </c>
      <c r="R555" s="4" t="str">
        <f t="shared" si="99"/>
        <v/>
      </c>
      <c r="S555" s="4" t="str">
        <f t="shared" si="100"/>
        <v/>
      </c>
      <c r="T555" s="100" t="str">
        <f t="shared" si="101"/>
        <v/>
      </c>
      <c r="V555" s="113"/>
    </row>
    <row r="556" spans="5:22" s="103" customFormat="1" x14ac:dyDescent="0.2">
      <c r="E556" s="110"/>
      <c r="F556" s="111"/>
      <c r="G556" s="112"/>
      <c r="H556" s="14" t="e">
        <f t="shared" si="102"/>
        <v>#NUM!</v>
      </c>
      <c r="I556" s="104" t="e">
        <f>IF(ISNUMBER(results!C$38),4*PI()*F556/((G556*0.001)^2*results!C$38),4*PI()*F556/((G556*0.001)^2*results!D$38))</f>
        <v>#DIV/0!</v>
      </c>
      <c r="J556" s="15">
        <f t="shared" si="103"/>
        <v>5.6999999999999877</v>
      </c>
      <c r="K556" s="5">
        <f t="shared" si="96"/>
        <v>302</v>
      </c>
      <c r="L556" s="1">
        <f t="shared" si="97"/>
        <v>5.6970934865054046</v>
      </c>
      <c r="M556" s="2">
        <f t="shared" si="98"/>
        <v>18.013677216545513</v>
      </c>
      <c r="N556" s="3" t="b">
        <f t="shared" si="107"/>
        <v>0</v>
      </c>
      <c r="O556" s="3" t="str">
        <f t="shared" si="104"/>
        <v/>
      </c>
      <c r="P556" s="4" t="str">
        <f t="shared" si="105"/>
        <v/>
      </c>
      <c r="Q556" s="4" t="str">
        <f t="shared" si="106"/>
        <v/>
      </c>
      <c r="R556" s="4" t="str">
        <f t="shared" si="99"/>
        <v/>
      </c>
      <c r="S556" s="4" t="str">
        <f t="shared" si="100"/>
        <v/>
      </c>
      <c r="T556" s="100" t="str">
        <f t="shared" si="101"/>
        <v/>
      </c>
      <c r="V556" s="113"/>
    </row>
    <row r="557" spans="5:22" s="103" customFormat="1" x14ac:dyDescent="0.2">
      <c r="E557" s="110"/>
      <c r="F557" s="111"/>
      <c r="G557" s="112"/>
      <c r="H557" s="14" t="e">
        <f t="shared" si="102"/>
        <v>#NUM!</v>
      </c>
      <c r="I557" s="104" t="e">
        <f>IF(ISNUMBER(results!C$38),4*PI()*F557/((G557*0.001)^2*results!C$38),4*PI()*F557/((G557*0.001)^2*results!D$38))</f>
        <v>#DIV/0!</v>
      </c>
      <c r="J557" s="15">
        <f t="shared" si="103"/>
        <v>5.6999999999999877</v>
      </c>
      <c r="K557" s="5">
        <f t="shared" si="96"/>
        <v>302</v>
      </c>
      <c r="L557" s="1">
        <f t="shared" si="97"/>
        <v>5.6970934865054046</v>
      </c>
      <c r="M557" s="2">
        <f t="shared" si="98"/>
        <v>18.013677216545513</v>
      </c>
      <c r="N557" s="3" t="b">
        <f t="shared" si="107"/>
        <v>0</v>
      </c>
      <c r="O557" s="3" t="str">
        <f t="shared" si="104"/>
        <v/>
      </c>
      <c r="P557" s="4" t="str">
        <f t="shared" si="105"/>
        <v/>
      </c>
      <c r="Q557" s="4" t="str">
        <f t="shared" si="106"/>
        <v/>
      </c>
      <c r="R557" s="4" t="str">
        <f t="shared" si="99"/>
        <v/>
      </c>
      <c r="S557" s="4" t="str">
        <f t="shared" si="100"/>
        <v/>
      </c>
      <c r="T557" s="100" t="str">
        <f t="shared" si="101"/>
        <v/>
      </c>
      <c r="V557" s="113"/>
    </row>
    <row r="558" spans="5:22" s="103" customFormat="1" x14ac:dyDescent="0.2">
      <c r="E558" s="110"/>
      <c r="F558" s="111"/>
      <c r="G558" s="112"/>
      <c r="H558" s="14" t="e">
        <f t="shared" si="102"/>
        <v>#NUM!</v>
      </c>
      <c r="I558" s="104" t="e">
        <f>IF(ISNUMBER(results!C$38),4*PI()*F558/((G558*0.001)^2*results!C$38),4*PI()*F558/((G558*0.001)^2*results!D$38))</f>
        <v>#DIV/0!</v>
      </c>
      <c r="J558" s="15">
        <f t="shared" si="103"/>
        <v>5.6999999999999877</v>
      </c>
      <c r="K558" s="5">
        <f t="shared" si="96"/>
        <v>302</v>
      </c>
      <c r="L558" s="1">
        <f t="shared" si="97"/>
        <v>5.6970934865054046</v>
      </c>
      <c r="M558" s="2">
        <f t="shared" si="98"/>
        <v>18.013677216545513</v>
      </c>
      <c r="N558" s="3" t="b">
        <f t="shared" si="107"/>
        <v>0</v>
      </c>
      <c r="O558" s="3" t="str">
        <f t="shared" si="104"/>
        <v/>
      </c>
      <c r="P558" s="4" t="str">
        <f t="shared" si="105"/>
        <v/>
      </c>
      <c r="Q558" s="4" t="str">
        <f t="shared" si="106"/>
        <v/>
      </c>
      <c r="R558" s="4" t="str">
        <f t="shared" si="99"/>
        <v/>
      </c>
      <c r="S558" s="4" t="str">
        <f t="shared" si="100"/>
        <v/>
      </c>
      <c r="T558" s="100" t="str">
        <f t="shared" si="101"/>
        <v/>
      </c>
      <c r="V558" s="113"/>
    </row>
    <row r="559" spans="5:22" s="103" customFormat="1" x14ac:dyDescent="0.2">
      <c r="E559" s="110"/>
      <c r="F559" s="111"/>
      <c r="G559" s="112"/>
      <c r="H559" s="14" t="e">
        <f t="shared" si="102"/>
        <v>#NUM!</v>
      </c>
      <c r="I559" s="104" t="e">
        <f>IF(ISNUMBER(results!C$38),4*PI()*F559/((G559*0.001)^2*results!C$38),4*PI()*F559/((G559*0.001)^2*results!D$38))</f>
        <v>#DIV/0!</v>
      </c>
      <c r="J559" s="15">
        <f t="shared" si="103"/>
        <v>5.6999999999999877</v>
      </c>
      <c r="K559" s="5">
        <f t="shared" si="96"/>
        <v>302</v>
      </c>
      <c r="L559" s="1">
        <f t="shared" si="97"/>
        <v>5.6970934865054046</v>
      </c>
      <c r="M559" s="2">
        <f t="shared" si="98"/>
        <v>18.013677216545513</v>
      </c>
      <c r="N559" s="3" t="b">
        <f t="shared" si="107"/>
        <v>0</v>
      </c>
      <c r="O559" s="3" t="str">
        <f t="shared" si="104"/>
        <v/>
      </c>
      <c r="P559" s="4" t="str">
        <f t="shared" si="105"/>
        <v/>
      </c>
      <c r="Q559" s="4" t="str">
        <f t="shared" si="106"/>
        <v/>
      </c>
      <c r="R559" s="4" t="str">
        <f t="shared" si="99"/>
        <v/>
      </c>
      <c r="S559" s="4" t="str">
        <f t="shared" si="100"/>
        <v/>
      </c>
      <c r="T559" s="100" t="str">
        <f t="shared" si="101"/>
        <v/>
      </c>
      <c r="V559" s="113"/>
    </row>
    <row r="560" spans="5:22" s="103" customFormat="1" x14ac:dyDescent="0.2">
      <c r="E560" s="110"/>
      <c r="F560" s="111"/>
      <c r="G560" s="112"/>
      <c r="H560" s="14" t="e">
        <f t="shared" si="102"/>
        <v>#NUM!</v>
      </c>
      <c r="I560" s="104" t="e">
        <f>IF(ISNUMBER(results!C$38),4*PI()*F560/((G560*0.001)^2*results!C$38),4*PI()*F560/((G560*0.001)^2*results!D$38))</f>
        <v>#DIV/0!</v>
      </c>
      <c r="J560" s="15">
        <f t="shared" si="103"/>
        <v>5.6999999999999877</v>
      </c>
      <c r="K560" s="5">
        <f t="shared" si="96"/>
        <v>302</v>
      </c>
      <c r="L560" s="1">
        <f t="shared" si="97"/>
        <v>5.6970934865054046</v>
      </c>
      <c r="M560" s="2">
        <f t="shared" si="98"/>
        <v>18.013677216545513</v>
      </c>
      <c r="N560" s="3" t="b">
        <f t="shared" si="107"/>
        <v>0</v>
      </c>
      <c r="O560" s="3" t="str">
        <f t="shared" si="104"/>
        <v/>
      </c>
      <c r="P560" s="4" t="str">
        <f t="shared" si="105"/>
        <v/>
      </c>
      <c r="Q560" s="4" t="str">
        <f t="shared" si="106"/>
        <v/>
      </c>
      <c r="R560" s="4" t="str">
        <f t="shared" si="99"/>
        <v/>
      </c>
      <c r="S560" s="4" t="str">
        <f t="shared" si="100"/>
        <v/>
      </c>
      <c r="T560" s="100" t="str">
        <f t="shared" si="101"/>
        <v/>
      </c>
      <c r="V560" s="113"/>
    </row>
    <row r="561" spans="5:22" s="103" customFormat="1" x14ac:dyDescent="0.2">
      <c r="E561" s="110"/>
      <c r="F561" s="111"/>
      <c r="G561" s="112"/>
      <c r="H561" s="14" t="e">
        <f t="shared" si="102"/>
        <v>#NUM!</v>
      </c>
      <c r="I561" s="104" t="e">
        <f>IF(ISNUMBER(results!C$38),4*PI()*F561/((G561*0.001)^2*results!C$38),4*PI()*F561/((G561*0.001)^2*results!D$38))</f>
        <v>#DIV/0!</v>
      </c>
      <c r="J561" s="15">
        <f t="shared" si="103"/>
        <v>5.6999999999999877</v>
      </c>
      <c r="K561" s="5">
        <f t="shared" si="96"/>
        <v>302</v>
      </c>
      <c r="L561" s="1">
        <f t="shared" si="97"/>
        <v>5.6970934865054046</v>
      </c>
      <c r="M561" s="2">
        <f t="shared" si="98"/>
        <v>18.013677216545513</v>
      </c>
      <c r="N561" s="3" t="b">
        <f t="shared" si="107"/>
        <v>0</v>
      </c>
      <c r="O561" s="3" t="str">
        <f t="shared" si="104"/>
        <v/>
      </c>
      <c r="P561" s="4" t="str">
        <f t="shared" si="105"/>
        <v/>
      </c>
      <c r="Q561" s="4" t="str">
        <f t="shared" si="106"/>
        <v/>
      </c>
      <c r="R561" s="4" t="str">
        <f t="shared" si="99"/>
        <v/>
      </c>
      <c r="S561" s="4" t="str">
        <f t="shared" si="100"/>
        <v/>
      </c>
      <c r="T561" s="100" t="str">
        <f t="shared" si="101"/>
        <v/>
      </c>
      <c r="V561" s="113"/>
    </row>
    <row r="562" spans="5:22" s="103" customFormat="1" x14ac:dyDescent="0.2">
      <c r="E562" s="110"/>
      <c r="F562" s="111"/>
      <c r="G562" s="112"/>
      <c r="H562" s="14" t="e">
        <f t="shared" si="102"/>
        <v>#NUM!</v>
      </c>
      <c r="I562" s="104" t="e">
        <f>IF(ISNUMBER(results!C$38),4*PI()*F562/((G562*0.001)^2*results!C$38),4*PI()*F562/((G562*0.001)^2*results!D$38))</f>
        <v>#DIV/0!</v>
      </c>
      <c r="J562" s="15">
        <f t="shared" si="103"/>
        <v>5.6999999999999877</v>
      </c>
      <c r="K562" s="5">
        <f t="shared" si="96"/>
        <v>302</v>
      </c>
      <c r="L562" s="1">
        <f t="shared" si="97"/>
        <v>5.6970934865054046</v>
      </c>
      <c r="M562" s="2">
        <f t="shared" si="98"/>
        <v>18.013677216545513</v>
      </c>
      <c r="N562" s="3" t="b">
        <f t="shared" si="107"/>
        <v>0</v>
      </c>
      <c r="O562" s="3" t="str">
        <f t="shared" si="104"/>
        <v/>
      </c>
      <c r="P562" s="4" t="str">
        <f t="shared" si="105"/>
        <v/>
      </c>
      <c r="Q562" s="4" t="str">
        <f t="shared" si="106"/>
        <v/>
      </c>
      <c r="R562" s="4" t="str">
        <f t="shared" si="99"/>
        <v/>
      </c>
      <c r="S562" s="4" t="str">
        <f t="shared" si="100"/>
        <v/>
      </c>
      <c r="T562" s="100" t="str">
        <f t="shared" si="101"/>
        <v/>
      </c>
      <c r="V562" s="113"/>
    </row>
    <row r="563" spans="5:22" s="103" customFormat="1" x14ac:dyDescent="0.2">
      <c r="E563" s="110"/>
      <c r="F563" s="111"/>
      <c r="G563" s="112"/>
      <c r="H563" s="14" t="e">
        <f t="shared" si="102"/>
        <v>#NUM!</v>
      </c>
      <c r="I563" s="104" t="e">
        <f>IF(ISNUMBER(results!C$38),4*PI()*F563/((G563*0.001)^2*results!C$38),4*PI()*F563/((G563*0.001)^2*results!D$38))</f>
        <v>#DIV/0!</v>
      </c>
      <c r="J563" s="15">
        <f t="shared" si="103"/>
        <v>5.6999999999999877</v>
      </c>
      <c r="K563" s="5">
        <f t="shared" si="96"/>
        <v>302</v>
      </c>
      <c r="L563" s="1">
        <f t="shared" si="97"/>
        <v>5.6970934865054046</v>
      </c>
      <c r="M563" s="2">
        <f t="shared" si="98"/>
        <v>18.013677216545513</v>
      </c>
      <c r="N563" s="3" t="b">
        <f t="shared" si="107"/>
        <v>0</v>
      </c>
      <c r="O563" s="3" t="str">
        <f t="shared" si="104"/>
        <v/>
      </c>
      <c r="P563" s="4" t="str">
        <f t="shared" si="105"/>
        <v/>
      </c>
      <c r="Q563" s="4" t="str">
        <f t="shared" si="106"/>
        <v/>
      </c>
      <c r="R563" s="4" t="str">
        <f t="shared" si="99"/>
        <v/>
      </c>
      <c r="S563" s="4" t="str">
        <f t="shared" si="100"/>
        <v/>
      </c>
      <c r="T563" s="100" t="str">
        <f t="shared" si="101"/>
        <v/>
      </c>
      <c r="V563" s="113"/>
    </row>
    <row r="564" spans="5:22" s="103" customFormat="1" x14ac:dyDescent="0.2">
      <c r="E564" s="110"/>
      <c r="F564" s="111"/>
      <c r="G564" s="112"/>
      <c r="H564" s="14" t="e">
        <f t="shared" si="102"/>
        <v>#NUM!</v>
      </c>
      <c r="I564" s="104" t="e">
        <f>IF(ISNUMBER(results!C$38),4*PI()*F564/((G564*0.001)^2*results!C$38),4*PI()*F564/((G564*0.001)^2*results!D$38))</f>
        <v>#DIV/0!</v>
      </c>
      <c r="J564" s="15">
        <f t="shared" si="103"/>
        <v>5.6999999999999877</v>
      </c>
      <c r="K564" s="5">
        <f t="shared" si="96"/>
        <v>302</v>
      </c>
      <c r="L564" s="1">
        <f t="shared" si="97"/>
        <v>5.6970934865054046</v>
      </c>
      <c r="M564" s="2">
        <f t="shared" si="98"/>
        <v>18.013677216545513</v>
      </c>
      <c r="N564" s="3" t="b">
        <f t="shared" si="107"/>
        <v>0</v>
      </c>
      <c r="O564" s="3" t="str">
        <f t="shared" si="104"/>
        <v/>
      </c>
      <c r="P564" s="4" t="str">
        <f t="shared" si="105"/>
        <v/>
      </c>
      <c r="Q564" s="4" t="str">
        <f t="shared" si="106"/>
        <v/>
      </c>
      <c r="R564" s="4" t="str">
        <f t="shared" si="99"/>
        <v/>
      </c>
      <c r="S564" s="4" t="str">
        <f t="shared" si="100"/>
        <v/>
      </c>
      <c r="T564" s="100" t="str">
        <f t="shared" si="101"/>
        <v/>
      </c>
      <c r="V564" s="113"/>
    </row>
    <row r="565" spans="5:22" s="103" customFormat="1" x14ac:dyDescent="0.2">
      <c r="E565" s="110"/>
      <c r="F565" s="111"/>
      <c r="G565" s="112"/>
      <c r="H565" s="14" t="e">
        <f t="shared" si="102"/>
        <v>#NUM!</v>
      </c>
      <c r="I565" s="104" t="e">
        <f>IF(ISNUMBER(results!C$38),4*PI()*F565/((G565*0.001)^2*results!C$38),4*PI()*F565/((G565*0.001)^2*results!D$38))</f>
        <v>#DIV/0!</v>
      </c>
      <c r="J565" s="15">
        <f t="shared" si="103"/>
        <v>5.6999999999999877</v>
      </c>
      <c r="K565" s="5">
        <f t="shared" si="96"/>
        <v>302</v>
      </c>
      <c r="L565" s="1">
        <f t="shared" si="97"/>
        <v>5.6970934865054046</v>
      </c>
      <c r="M565" s="2">
        <f t="shared" si="98"/>
        <v>18.013677216545513</v>
      </c>
      <c r="N565" s="3" t="b">
        <f t="shared" si="107"/>
        <v>0</v>
      </c>
      <c r="O565" s="3" t="str">
        <f t="shared" si="104"/>
        <v/>
      </c>
      <c r="P565" s="4" t="str">
        <f t="shared" si="105"/>
        <v/>
      </c>
      <c r="Q565" s="4" t="str">
        <f t="shared" si="106"/>
        <v/>
      </c>
      <c r="R565" s="4" t="str">
        <f t="shared" si="99"/>
        <v/>
      </c>
      <c r="S565" s="4" t="str">
        <f t="shared" si="100"/>
        <v/>
      </c>
      <c r="T565" s="100" t="str">
        <f t="shared" si="101"/>
        <v/>
      </c>
      <c r="V565" s="113"/>
    </row>
    <row r="566" spans="5:22" s="103" customFormat="1" x14ac:dyDescent="0.2">
      <c r="E566" s="110"/>
      <c r="F566" s="111"/>
      <c r="G566" s="112"/>
      <c r="H566" s="14" t="e">
        <f t="shared" si="102"/>
        <v>#NUM!</v>
      </c>
      <c r="I566" s="104" t="e">
        <f>IF(ISNUMBER(results!C$38),4*PI()*F566/((G566*0.001)^2*results!C$38),4*PI()*F566/((G566*0.001)^2*results!D$38))</f>
        <v>#DIV/0!</v>
      </c>
      <c r="J566" s="15">
        <f t="shared" si="103"/>
        <v>5.6999999999999877</v>
      </c>
      <c r="K566" s="5">
        <f t="shared" si="96"/>
        <v>302</v>
      </c>
      <c r="L566" s="1">
        <f t="shared" si="97"/>
        <v>5.6970934865054046</v>
      </c>
      <c r="M566" s="2">
        <f t="shared" si="98"/>
        <v>18.013677216545513</v>
      </c>
      <c r="N566" s="3" t="b">
        <f t="shared" si="107"/>
        <v>0</v>
      </c>
      <c r="O566" s="3" t="str">
        <f t="shared" si="104"/>
        <v/>
      </c>
      <c r="P566" s="4" t="str">
        <f t="shared" si="105"/>
        <v/>
      </c>
      <c r="Q566" s="4" t="str">
        <f t="shared" si="106"/>
        <v/>
      </c>
      <c r="R566" s="4" t="str">
        <f t="shared" si="99"/>
        <v/>
      </c>
      <c r="S566" s="4" t="str">
        <f t="shared" si="100"/>
        <v/>
      </c>
      <c r="T566" s="100" t="str">
        <f t="shared" si="101"/>
        <v/>
      </c>
      <c r="V566" s="113"/>
    </row>
    <row r="567" spans="5:22" s="103" customFormat="1" x14ac:dyDescent="0.2">
      <c r="E567" s="110"/>
      <c r="F567" s="111"/>
      <c r="G567" s="112"/>
      <c r="H567" s="14" t="e">
        <f t="shared" si="102"/>
        <v>#NUM!</v>
      </c>
      <c r="I567" s="104" t="e">
        <f>IF(ISNUMBER(results!C$38),4*PI()*F567/((G567*0.001)^2*results!C$38),4*PI()*F567/((G567*0.001)^2*results!D$38))</f>
        <v>#DIV/0!</v>
      </c>
      <c r="J567" s="15">
        <f t="shared" si="103"/>
        <v>5.6999999999999877</v>
      </c>
      <c r="K567" s="5">
        <f t="shared" si="96"/>
        <v>302</v>
      </c>
      <c r="L567" s="1">
        <f t="shared" si="97"/>
        <v>5.6970934865054046</v>
      </c>
      <c r="M567" s="2">
        <f t="shared" si="98"/>
        <v>18.013677216545513</v>
      </c>
      <c r="N567" s="3" t="b">
        <f t="shared" si="107"/>
        <v>0</v>
      </c>
      <c r="O567" s="3" t="str">
        <f t="shared" si="104"/>
        <v/>
      </c>
      <c r="P567" s="4" t="str">
        <f t="shared" si="105"/>
        <v/>
      </c>
      <c r="Q567" s="4" t="str">
        <f t="shared" si="106"/>
        <v/>
      </c>
      <c r="R567" s="4" t="str">
        <f t="shared" si="99"/>
        <v/>
      </c>
      <c r="S567" s="4" t="str">
        <f t="shared" si="100"/>
        <v/>
      </c>
      <c r="T567" s="100" t="str">
        <f t="shared" si="101"/>
        <v/>
      </c>
      <c r="V567" s="113"/>
    </row>
    <row r="568" spans="5:22" s="103" customFormat="1" x14ac:dyDescent="0.2">
      <c r="E568" s="110"/>
      <c r="F568" s="111"/>
      <c r="G568" s="112"/>
      <c r="H568" s="14" t="e">
        <f t="shared" si="102"/>
        <v>#NUM!</v>
      </c>
      <c r="I568" s="104" t="e">
        <f>IF(ISNUMBER(results!C$38),4*PI()*F568/((G568*0.001)^2*results!C$38),4*PI()*F568/((G568*0.001)^2*results!D$38))</f>
        <v>#DIV/0!</v>
      </c>
      <c r="J568" s="15">
        <f t="shared" si="103"/>
        <v>5.6999999999999877</v>
      </c>
      <c r="K568" s="5">
        <f t="shared" si="96"/>
        <v>302</v>
      </c>
      <c r="L568" s="1">
        <f t="shared" si="97"/>
        <v>5.6970934865054046</v>
      </c>
      <c r="M568" s="2">
        <f t="shared" si="98"/>
        <v>18.013677216545513</v>
      </c>
      <c r="N568" s="3" t="b">
        <f t="shared" si="107"/>
        <v>0</v>
      </c>
      <c r="O568" s="3" t="str">
        <f t="shared" si="104"/>
        <v/>
      </c>
      <c r="P568" s="4" t="str">
        <f t="shared" si="105"/>
        <v/>
      </c>
      <c r="Q568" s="4" t="str">
        <f t="shared" si="106"/>
        <v/>
      </c>
      <c r="R568" s="4" t="str">
        <f t="shared" si="99"/>
        <v/>
      </c>
      <c r="S568" s="4" t="str">
        <f t="shared" si="100"/>
        <v/>
      </c>
      <c r="T568" s="100" t="str">
        <f t="shared" si="101"/>
        <v/>
      </c>
      <c r="V568" s="113"/>
    </row>
    <row r="569" spans="5:22" s="103" customFormat="1" x14ac:dyDescent="0.2">
      <c r="E569" s="110"/>
      <c r="F569" s="111"/>
      <c r="G569" s="112"/>
      <c r="H569" s="14" t="e">
        <f t="shared" si="102"/>
        <v>#NUM!</v>
      </c>
      <c r="I569" s="104" t="e">
        <f>IF(ISNUMBER(results!C$38),4*PI()*F569/((G569*0.001)^2*results!C$38),4*PI()*F569/((G569*0.001)^2*results!D$38))</f>
        <v>#DIV/0!</v>
      </c>
      <c r="J569" s="15">
        <f t="shared" si="103"/>
        <v>5.6999999999999877</v>
      </c>
      <c r="K569" s="5">
        <f t="shared" si="96"/>
        <v>302</v>
      </c>
      <c r="L569" s="1">
        <f t="shared" si="97"/>
        <v>5.6970934865054046</v>
      </c>
      <c r="M569" s="2">
        <f t="shared" si="98"/>
        <v>18.013677216545513</v>
      </c>
      <c r="N569" s="3" t="b">
        <f t="shared" si="107"/>
        <v>0</v>
      </c>
      <c r="O569" s="3" t="str">
        <f t="shared" si="104"/>
        <v/>
      </c>
      <c r="P569" s="4" t="str">
        <f t="shared" si="105"/>
        <v/>
      </c>
      <c r="Q569" s="4" t="str">
        <f t="shared" si="106"/>
        <v/>
      </c>
      <c r="R569" s="4" t="str">
        <f t="shared" si="99"/>
        <v/>
      </c>
      <c r="S569" s="4" t="str">
        <f t="shared" si="100"/>
        <v/>
      </c>
      <c r="T569" s="100" t="str">
        <f t="shared" si="101"/>
        <v/>
      </c>
      <c r="V569" s="113"/>
    </row>
    <row r="570" spans="5:22" s="103" customFormat="1" x14ac:dyDescent="0.2">
      <c r="E570" s="110"/>
      <c r="F570" s="111"/>
      <c r="G570" s="112"/>
      <c r="H570" s="14" t="e">
        <f t="shared" si="102"/>
        <v>#NUM!</v>
      </c>
      <c r="I570" s="104" t="e">
        <f>IF(ISNUMBER(results!C$38),4*PI()*F570/((G570*0.001)^2*results!C$38),4*PI()*F570/((G570*0.001)^2*results!D$38))</f>
        <v>#DIV/0!</v>
      </c>
      <c r="J570" s="15">
        <f t="shared" si="103"/>
        <v>5.6999999999999877</v>
      </c>
      <c r="K570" s="5">
        <f t="shared" si="96"/>
        <v>302</v>
      </c>
      <c r="L570" s="1">
        <f t="shared" si="97"/>
        <v>5.6970934865054046</v>
      </c>
      <c r="M570" s="2">
        <f t="shared" si="98"/>
        <v>18.013677216545513</v>
      </c>
      <c r="N570" s="3" t="b">
        <f t="shared" si="107"/>
        <v>0</v>
      </c>
      <c r="O570" s="3" t="str">
        <f t="shared" si="104"/>
        <v/>
      </c>
      <c r="P570" s="4" t="str">
        <f t="shared" si="105"/>
        <v/>
      </c>
      <c r="Q570" s="4" t="str">
        <f t="shared" si="106"/>
        <v/>
      </c>
      <c r="R570" s="4" t="str">
        <f t="shared" si="99"/>
        <v/>
      </c>
      <c r="S570" s="4" t="str">
        <f t="shared" si="100"/>
        <v/>
      </c>
      <c r="T570" s="100" t="str">
        <f t="shared" si="101"/>
        <v/>
      </c>
      <c r="V570" s="113"/>
    </row>
    <row r="571" spans="5:22" s="103" customFormat="1" x14ac:dyDescent="0.2">
      <c r="E571" s="110"/>
      <c r="F571" s="111"/>
      <c r="G571" s="112"/>
      <c r="H571" s="14" t="e">
        <f t="shared" si="102"/>
        <v>#NUM!</v>
      </c>
      <c r="I571" s="104" t="e">
        <f>IF(ISNUMBER(results!C$38),4*PI()*F571/((G571*0.001)^2*results!C$38),4*PI()*F571/((G571*0.001)^2*results!D$38))</f>
        <v>#DIV/0!</v>
      </c>
      <c r="J571" s="15">
        <f t="shared" si="103"/>
        <v>5.6999999999999877</v>
      </c>
      <c r="K571" s="5">
        <f t="shared" si="96"/>
        <v>302</v>
      </c>
      <c r="L571" s="1">
        <f t="shared" si="97"/>
        <v>5.6970934865054046</v>
      </c>
      <c r="M571" s="2">
        <f t="shared" si="98"/>
        <v>18.013677216545513</v>
      </c>
      <c r="N571" s="3" t="b">
        <f t="shared" si="107"/>
        <v>0</v>
      </c>
      <c r="O571" s="3" t="str">
        <f t="shared" si="104"/>
        <v/>
      </c>
      <c r="P571" s="4" t="str">
        <f t="shared" si="105"/>
        <v/>
      </c>
      <c r="Q571" s="4" t="str">
        <f t="shared" si="106"/>
        <v/>
      </c>
      <c r="R571" s="4" t="str">
        <f t="shared" si="99"/>
        <v/>
      </c>
      <c r="S571" s="4" t="str">
        <f t="shared" si="100"/>
        <v/>
      </c>
      <c r="T571" s="100" t="str">
        <f t="shared" si="101"/>
        <v/>
      </c>
      <c r="V571" s="113"/>
    </row>
    <row r="572" spans="5:22" s="103" customFormat="1" x14ac:dyDescent="0.2">
      <c r="E572" s="110"/>
      <c r="F572" s="111"/>
      <c r="G572" s="112"/>
      <c r="H572" s="14" t="e">
        <f t="shared" si="102"/>
        <v>#NUM!</v>
      </c>
      <c r="I572" s="104" t="e">
        <f>IF(ISNUMBER(results!C$38),4*PI()*F572/((G572*0.001)^2*results!C$38),4*PI()*F572/((G572*0.001)^2*results!D$38))</f>
        <v>#DIV/0!</v>
      </c>
      <c r="J572" s="15">
        <f t="shared" si="103"/>
        <v>5.6999999999999877</v>
      </c>
      <c r="K572" s="5">
        <f t="shared" si="96"/>
        <v>302</v>
      </c>
      <c r="L572" s="1">
        <f t="shared" si="97"/>
        <v>5.6970934865054046</v>
      </c>
      <c r="M572" s="2">
        <f t="shared" si="98"/>
        <v>18.013677216545513</v>
      </c>
      <c r="N572" s="3" t="b">
        <f t="shared" si="107"/>
        <v>0</v>
      </c>
      <c r="O572" s="3" t="str">
        <f t="shared" si="104"/>
        <v/>
      </c>
      <c r="P572" s="4" t="str">
        <f t="shared" si="105"/>
        <v/>
      </c>
      <c r="Q572" s="4" t="str">
        <f t="shared" si="106"/>
        <v/>
      </c>
      <c r="R572" s="4" t="str">
        <f t="shared" si="99"/>
        <v/>
      </c>
      <c r="S572" s="4" t="str">
        <f t="shared" si="100"/>
        <v/>
      </c>
      <c r="T572" s="100" t="str">
        <f t="shared" si="101"/>
        <v/>
      </c>
      <c r="V572" s="113"/>
    </row>
    <row r="573" spans="5:22" s="103" customFormat="1" x14ac:dyDescent="0.2">
      <c r="E573" s="110"/>
      <c r="F573" s="111"/>
      <c r="G573" s="112"/>
      <c r="H573" s="14" t="e">
        <f t="shared" si="102"/>
        <v>#NUM!</v>
      </c>
      <c r="I573" s="104" t="e">
        <f>IF(ISNUMBER(results!C$38),4*PI()*F573/((G573*0.001)^2*results!C$38),4*PI()*F573/((G573*0.001)^2*results!D$38))</f>
        <v>#DIV/0!</v>
      </c>
      <c r="J573" s="15">
        <f t="shared" si="103"/>
        <v>5.6999999999999877</v>
      </c>
      <c r="K573" s="5">
        <f t="shared" si="96"/>
        <v>302</v>
      </c>
      <c r="L573" s="1">
        <f t="shared" si="97"/>
        <v>5.6970934865054046</v>
      </c>
      <c r="M573" s="2">
        <f t="shared" si="98"/>
        <v>18.013677216545513</v>
      </c>
      <c r="N573" s="3" t="b">
        <f t="shared" si="107"/>
        <v>0</v>
      </c>
      <c r="O573" s="3" t="str">
        <f t="shared" si="104"/>
        <v/>
      </c>
      <c r="P573" s="4" t="str">
        <f t="shared" si="105"/>
        <v/>
      </c>
      <c r="Q573" s="4" t="str">
        <f t="shared" si="106"/>
        <v/>
      </c>
      <c r="R573" s="4" t="str">
        <f t="shared" si="99"/>
        <v/>
      </c>
      <c r="S573" s="4" t="str">
        <f t="shared" si="100"/>
        <v/>
      </c>
      <c r="T573" s="100" t="str">
        <f t="shared" si="101"/>
        <v/>
      </c>
      <c r="V573" s="113"/>
    </row>
    <row r="574" spans="5:22" s="103" customFormat="1" x14ac:dyDescent="0.2">
      <c r="E574" s="110"/>
      <c r="F574" s="111"/>
      <c r="G574" s="112"/>
      <c r="H574" s="14" t="e">
        <f t="shared" si="102"/>
        <v>#NUM!</v>
      </c>
      <c r="I574" s="104" t="e">
        <f>IF(ISNUMBER(results!C$38),4*PI()*F574/((G574*0.001)^2*results!C$38),4*PI()*F574/((G574*0.001)^2*results!D$38))</f>
        <v>#DIV/0!</v>
      </c>
      <c r="J574" s="15">
        <f t="shared" si="103"/>
        <v>5.6999999999999877</v>
      </c>
      <c r="K574" s="5">
        <f t="shared" si="96"/>
        <v>302</v>
      </c>
      <c r="L574" s="1">
        <f t="shared" si="97"/>
        <v>5.6970934865054046</v>
      </c>
      <c r="M574" s="2">
        <f t="shared" si="98"/>
        <v>18.013677216545513</v>
      </c>
      <c r="N574" s="3" t="b">
        <f t="shared" si="107"/>
        <v>0</v>
      </c>
      <c r="O574" s="3" t="str">
        <f t="shared" si="104"/>
        <v/>
      </c>
      <c r="P574" s="4" t="str">
        <f t="shared" si="105"/>
        <v/>
      </c>
      <c r="Q574" s="4" t="str">
        <f t="shared" si="106"/>
        <v/>
      </c>
      <c r="R574" s="4" t="str">
        <f t="shared" si="99"/>
        <v/>
      </c>
      <c r="S574" s="4" t="str">
        <f t="shared" si="100"/>
        <v/>
      </c>
      <c r="T574" s="100" t="str">
        <f t="shared" si="101"/>
        <v/>
      </c>
      <c r="V574" s="113"/>
    </row>
    <row r="575" spans="5:22" s="103" customFormat="1" x14ac:dyDescent="0.2">
      <c r="E575" s="110"/>
      <c r="F575" s="111"/>
      <c r="G575" s="112"/>
      <c r="H575" s="14" t="e">
        <f t="shared" si="102"/>
        <v>#NUM!</v>
      </c>
      <c r="I575" s="104" t="e">
        <f>IF(ISNUMBER(results!C$38),4*PI()*F575/((G575*0.001)^2*results!C$38),4*PI()*F575/((G575*0.001)^2*results!D$38))</f>
        <v>#DIV/0!</v>
      </c>
      <c r="J575" s="15">
        <f t="shared" si="103"/>
        <v>5.6999999999999877</v>
      </c>
      <c r="K575" s="5">
        <f t="shared" si="96"/>
        <v>302</v>
      </c>
      <c r="L575" s="1">
        <f t="shared" si="97"/>
        <v>5.6970934865054046</v>
      </c>
      <c r="M575" s="2">
        <f t="shared" si="98"/>
        <v>18.013677216545513</v>
      </c>
      <c r="N575" s="3" t="b">
        <f t="shared" si="107"/>
        <v>0</v>
      </c>
      <c r="O575" s="3" t="str">
        <f t="shared" si="104"/>
        <v/>
      </c>
      <c r="P575" s="4" t="str">
        <f t="shared" si="105"/>
        <v/>
      </c>
      <c r="Q575" s="4" t="str">
        <f t="shared" si="106"/>
        <v/>
      </c>
      <c r="R575" s="4" t="str">
        <f t="shared" si="99"/>
        <v/>
      </c>
      <c r="S575" s="4" t="str">
        <f t="shared" si="100"/>
        <v/>
      </c>
      <c r="T575" s="100" t="str">
        <f t="shared" si="101"/>
        <v/>
      </c>
      <c r="V575" s="113"/>
    </row>
    <row r="576" spans="5:22" s="103" customFormat="1" x14ac:dyDescent="0.2">
      <c r="E576" s="110"/>
      <c r="F576" s="111"/>
      <c r="G576" s="112"/>
      <c r="H576" s="14" t="e">
        <f t="shared" si="102"/>
        <v>#NUM!</v>
      </c>
      <c r="I576" s="104" t="e">
        <f>IF(ISNUMBER(results!C$38),4*PI()*F576/((G576*0.001)^2*results!C$38),4*PI()*F576/((G576*0.001)^2*results!D$38))</f>
        <v>#DIV/0!</v>
      </c>
      <c r="J576" s="15">
        <f t="shared" si="103"/>
        <v>5.6999999999999877</v>
      </c>
      <c r="K576" s="5">
        <f t="shared" si="96"/>
        <v>302</v>
      </c>
      <c r="L576" s="1">
        <f t="shared" si="97"/>
        <v>5.6970934865054046</v>
      </c>
      <c r="M576" s="2">
        <f t="shared" si="98"/>
        <v>18.013677216545513</v>
      </c>
      <c r="N576" s="3" t="b">
        <f t="shared" si="107"/>
        <v>0</v>
      </c>
      <c r="O576" s="3" t="str">
        <f t="shared" si="104"/>
        <v/>
      </c>
      <c r="P576" s="4" t="str">
        <f t="shared" si="105"/>
        <v/>
      </c>
      <c r="Q576" s="4" t="str">
        <f t="shared" si="106"/>
        <v/>
      </c>
      <c r="R576" s="4" t="str">
        <f t="shared" si="99"/>
        <v/>
      </c>
      <c r="S576" s="4" t="str">
        <f t="shared" si="100"/>
        <v/>
      </c>
      <c r="T576" s="100" t="str">
        <f t="shared" si="101"/>
        <v/>
      </c>
      <c r="V576" s="113"/>
    </row>
    <row r="577" spans="5:22" s="103" customFormat="1" x14ac:dyDescent="0.2">
      <c r="E577" s="110"/>
      <c r="F577" s="111"/>
      <c r="G577" s="112"/>
      <c r="H577" s="14" t="e">
        <f t="shared" si="102"/>
        <v>#NUM!</v>
      </c>
      <c r="I577" s="104" t="e">
        <f>IF(ISNUMBER(results!C$38),4*PI()*F577/((G577*0.001)^2*results!C$38),4*PI()*F577/((G577*0.001)^2*results!D$38))</f>
        <v>#DIV/0!</v>
      </c>
      <c r="J577" s="15">
        <f t="shared" si="103"/>
        <v>5.6999999999999877</v>
      </c>
      <c r="K577" s="5">
        <f t="shared" si="96"/>
        <v>302</v>
      </c>
      <c r="L577" s="1">
        <f t="shared" si="97"/>
        <v>5.6970934865054046</v>
      </c>
      <c r="M577" s="2">
        <f t="shared" si="98"/>
        <v>18.013677216545513</v>
      </c>
      <c r="N577" s="3" t="b">
        <f t="shared" si="107"/>
        <v>0</v>
      </c>
      <c r="O577" s="3" t="str">
        <f t="shared" si="104"/>
        <v/>
      </c>
      <c r="P577" s="4" t="str">
        <f t="shared" si="105"/>
        <v/>
      </c>
      <c r="Q577" s="4" t="str">
        <f t="shared" si="106"/>
        <v/>
      </c>
      <c r="R577" s="4" t="str">
        <f t="shared" si="99"/>
        <v/>
      </c>
      <c r="S577" s="4" t="str">
        <f t="shared" si="100"/>
        <v/>
      </c>
      <c r="T577" s="100" t="str">
        <f t="shared" si="101"/>
        <v/>
      </c>
      <c r="V577" s="113"/>
    </row>
    <row r="578" spans="5:22" s="103" customFormat="1" x14ac:dyDescent="0.2">
      <c r="E578" s="110"/>
      <c r="F578" s="111"/>
      <c r="G578" s="112"/>
      <c r="H578" s="14" t="e">
        <f t="shared" si="102"/>
        <v>#NUM!</v>
      </c>
      <c r="I578" s="104" t="e">
        <f>IF(ISNUMBER(results!C$38),4*PI()*F578/((G578*0.001)^2*results!C$38),4*PI()*F578/((G578*0.001)^2*results!D$38))</f>
        <v>#DIV/0!</v>
      </c>
      <c r="J578" s="15">
        <f t="shared" si="103"/>
        <v>5.6999999999999877</v>
      </c>
      <c r="K578" s="5">
        <f t="shared" si="96"/>
        <v>302</v>
      </c>
      <c r="L578" s="1">
        <f t="shared" si="97"/>
        <v>5.6970934865054046</v>
      </c>
      <c r="M578" s="2">
        <f t="shared" si="98"/>
        <v>18.013677216545513</v>
      </c>
      <c r="N578" s="3" t="b">
        <f t="shared" si="107"/>
        <v>0</v>
      </c>
      <c r="O578" s="3" t="str">
        <f t="shared" si="104"/>
        <v/>
      </c>
      <c r="P578" s="4" t="str">
        <f t="shared" si="105"/>
        <v/>
      </c>
      <c r="Q578" s="4" t="str">
        <f t="shared" si="106"/>
        <v/>
      </c>
      <c r="R578" s="4" t="str">
        <f t="shared" si="99"/>
        <v/>
      </c>
      <c r="S578" s="4" t="str">
        <f t="shared" si="100"/>
        <v/>
      </c>
      <c r="T578" s="100" t="str">
        <f t="shared" si="101"/>
        <v/>
      </c>
      <c r="V578" s="113"/>
    </row>
    <row r="579" spans="5:22" s="103" customFormat="1" x14ac:dyDescent="0.2">
      <c r="E579" s="110"/>
      <c r="F579" s="111"/>
      <c r="G579" s="112"/>
      <c r="H579" s="14" t="e">
        <f t="shared" si="102"/>
        <v>#NUM!</v>
      </c>
      <c r="I579" s="104" t="e">
        <f>IF(ISNUMBER(results!C$38),4*PI()*F579/((G579*0.001)^2*results!C$38),4*PI()*F579/((G579*0.001)^2*results!D$38))</f>
        <v>#DIV/0!</v>
      </c>
      <c r="J579" s="15">
        <f t="shared" si="103"/>
        <v>5.6999999999999877</v>
      </c>
      <c r="K579" s="5">
        <f t="shared" si="96"/>
        <v>302</v>
      </c>
      <c r="L579" s="1">
        <f t="shared" si="97"/>
        <v>5.6970934865054046</v>
      </c>
      <c r="M579" s="2">
        <f t="shared" si="98"/>
        <v>18.013677216545513</v>
      </c>
      <c r="N579" s="3" t="b">
        <f t="shared" si="107"/>
        <v>0</v>
      </c>
      <c r="O579" s="3" t="str">
        <f t="shared" si="104"/>
        <v/>
      </c>
      <c r="P579" s="4" t="str">
        <f t="shared" si="105"/>
        <v/>
      </c>
      <c r="Q579" s="4" t="str">
        <f t="shared" si="106"/>
        <v/>
      </c>
      <c r="R579" s="4" t="str">
        <f t="shared" si="99"/>
        <v/>
      </c>
      <c r="S579" s="4" t="str">
        <f t="shared" si="100"/>
        <v/>
      </c>
      <c r="T579" s="100" t="str">
        <f t="shared" si="101"/>
        <v/>
      </c>
      <c r="V579" s="113"/>
    </row>
    <row r="580" spans="5:22" s="103" customFormat="1" x14ac:dyDescent="0.2">
      <c r="E580" s="110"/>
      <c r="F580" s="111"/>
      <c r="G580" s="112"/>
      <c r="H580" s="14" t="e">
        <f t="shared" si="102"/>
        <v>#NUM!</v>
      </c>
      <c r="I580" s="104" t="e">
        <f>IF(ISNUMBER(results!C$38),4*PI()*F580/((G580*0.001)^2*results!C$38),4*PI()*F580/((G580*0.001)^2*results!D$38))</f>
        <v>#DIV/0!</v>
      </c>
      <c r="J580" s="15">
        <f t="shared" si="103"/>
        <v>5.6999999999999877</v>
      </c>
      <c r="K580" s="5">
        <f t="shared" ref="K580:K643" si="108">IF(NOT(J580=FALSE),MATCH(J580,H:H),"")</f>
        <v>302</v>
      </c>
      <c r="L580" s="1">
        <f t="shared" ref="L580:L643" si="109">IF(NOT(J580=FALSE),INDEX(H:H,K580),"")</f>
        <v>5.6970934865054046</v>
      </c>
      <c r="M580" s="2">
        <f t="shared" ref="M580:M643" si="110">IF(NOT(J580=FALSE),INDEX(I:I,K580),"")</f>
        <v>18.013677216545513</v>
      </c>
      <c r="N580" s="3" t="b">
        <f t="shared" si="107"/>
        <v>0</v>
      </c>
      <c r="O580" s="3" t="str">
        <f t="shared" si="104"/>
        <v/>
      </c>
      <c r="P580" s="4" t="str">
        <f t="shared" si="105"/>
        <v/>
      </c>
      <c r="Q580" s="4" t="str">
        <f t="shared" si="106"/>
        <v/>
      </c>
      <c r="R580" s="4" t="str">
        <f t="shared" ref="R580:R643" si="111">IF(NOT(Q580=""),Q580-(P580*V$29),"")</f>
        <v/>
      </c>
      <c r="S580" s="4" t="str">
        <f t="shared" ref="S580:S643" si="112">IF(NOT(Q580=""),(Q580-V$30)/P580,"")</f>
        <v/>
      </c>
      <c r="T580" s="100" t="str">
        <f t="shared" ref="T580:T643" si="113">IF(NOT(Q580=""),((V$29-(Q580-V$30)/P580))^2,"")</f>
        <v/>
      </c>
      <c r="V580" s="113"/>
    </row>
    <row r="581" spans="5:22" s="103" customFormat="1" x14ac:dyDescent="0.2">
      <c r="E581" s="110"/>
      <c r="F581" s="111"/>
      <c r="G581" s="112"/>
      <c r="H581" s="14" t="e">
        <f t="shared" ref="H581:H644" si="114">LN(E581)</f>
        <v>#NUM!</v>
      </c>
      <c r="I581" s="104" t="e">
        <f>IF(ISNUMBER(results!C$38),4*PI()*F581/((G581*0.001)^2*results!C$38),4*PI()*F581/((G581*0.001)^2*results!D$38))</f>
        <v>#DIV/0!</v>
      </c>
      <c r="J581" s="15">
        <f t="shared" ref="J581:J644" si="115">IF(J580="","",IF(J580+V$5&lt;=LN(X$9),J580+V$5,J580))</f>
        <v>5.6999999999999877</v>
      </c>
      <c r="K581" s="5">
        <f t="shared" si="108"/>
        <v>302</v>
      </c>
      <c r="L581" s="1">
        <f t="shared" si="109"/>
        <v>5.6970934865054046</v>
      </c>
      <c r="M581" s="2">
        <f t="shared" si="110"/>
        <v>18.013677216545513</v>
      </c>
      <c r="N581" s="3" t="b">
        <f t="shared" si="107"/>
        <v>0</v>
      </c>
      <c r="O581" s="3" t="str">
        <f t="shared" ref="O581:O644" si="116">IF(NOT(N581=FALSE),MATCH(N581,H:H),"")</f>
        <v/>
      </c>
      <c r="P581" s="4" t="str">
        <f t="shared" ref="P581:P644" si="117">IF(NOT(OR(O581=O580,N581=FALSE)),INDEX(H:H,O581),"")</f>
        <v/>
      </c>
      <c r="Q581" s="4" t="str">
        <f t="shared" ref="Q581:Q644" si="118">IF(NOT(OR(O581=O580,N581=FALSE)),INDEX(I:I,O581),"")</f>
        <v/>
      </c>
      <c r="R581" s="4" t="str">
        <f t="shared" si="111"/>
        <v/>
      </c>
      <c r="S581" s="4" t="str">
        <f t="shared" si="112"/>
        <v/>
      </c>
      <c r="T581" s="100" t="str">
        <f t="shared" si="113"/>
        <v/>
      </c>
      <c r="V581" s="113"/>
    </row>
    <row r="582" spans="5:22" s="103" customFormat="1" x14ac:dyDescent="0.2">
      <c r="E582" s="110"/>
      <c r="F582" s="111"/>
      <c r="G582" s="112"/>
      <c r="H582" s="14" t="e">
        <f t="shared" si="114"/>
        <v>#NUM!</v>
      </c>
      <c r="I582" s="104" t="e">
        <f>IF(ISNUMBER(results!C$38),4*PI()*F582/((G582*0.001)^2*results!C$38),4*PI()*F582/((G582*0.001)^2*results!D$38))</f>
        <v>#DIV/0!</v>
      </c>
      <c r="J582" s="15">
        <f t="shared" si="115"/>
        <v>5.6999999999999877</v>
      </c>
      <c r="K582" s="5">
        <f t="shared" si="108"/>
        <v>302</v>
      </c>
      <c r="L582" s="1">
        <f t="shared" si="109"/>
        <v>5.6970934865054046</v>
      </c>
      <c r="M582" s="2">
        <f t="shared" si="110"/>
        <v>18.013677216545513</v>
      </c>
      <c r="N582" s="3" t="b">
        <f t="shared" ref="N582:N645" si="119">IF(AND((N581+V$5)&lt;V$4,NOT(N581=FALSE)),N581+V$5)</f>
        <v>0</v>
      </c>
      <c r="O582" s="3" t="str">
        <f t="shared" si="116"/>
        <v/>
      </c>
      <c r="P582" s="4" t="str">
        <f t="shared" si="117"/>
        <v/>
      </c>
      <c r="Q582" s="4" t="str">
        <f t="shared" si="118"/>
        <v/>
      </c>
      <c r="R582" s="4" t="str">
        <f t="shared" si="111"/>
        <v/>
      </c>
      <c r="S582" s="4" t="str">
        <f t="shared" si="112"/>
        <v/>
      </c>
      <c r="T582" s="100" t="str">
        <f t="shared" si="113"/>
        <v/>
      </c>
      <c r="V582" s="113"/>
    </row>
    <row r="583" spans="5:22" s="103" customFormat="1" x14ac:dyDescent="0.2">
      <c r="E583" s="110"/>
      <c r="F583" s="111"/>
      <c r="G583" s="112"/>
      <c r="H583" s="14" t="e">
        <f t="shared" si="114"/>
        <v>#NUM!</v>
      </c>
      <c r="I583" s="104" t="e">
        <f>IF(ISNUMBER(results!C$38),4*PI()*F583/((G583*0.001)^2*results!C$38),4*PI()*F583/((G583*0.001)^2*results!D$38))</f>
        <v>#DIV/0!</v>
      </c>
      <c r="J583" s="15">
        <f t="shared" si="115"/>
        <v>5.6999999999999877</v>
      </c>
      <c r="K583" s="5">
        <f t="shared" si="108"/>
        <v>302</v>
      </c>
      <c r="L583" s="1">
        <f t="shared" si="109"/>
        <v>5.6970934865054046</v>
      </c>
      <c r="M583" s="2">
        <f t="shared" si="110"/>
        <v>18.013677216545513</v>
      </c>
      <c r="N583" s="3" t="b">
        <f t="shared" si="119"/>
        <v>0</v>
      </c>
      <c r="O583" s="3" t="str">
        <f t="shared" si="116"/>
        <v/>
      </c>
      <c r="P583" s="4" t="str">
        <f t="shared" si="117"/>
        <v/>
      </c>
      <c r="Q583" s="4" t="str">
        <f t="shared" si="118"/>
        <v/>
      </c>
      <c r="R583" s="4" t="str">
        <f t="shared" si="111"/>
        <v/>
      </c>
      <c r="S583" s="4" t="str">
        <f t="shared" si="112"/>
        <v/>
      </c>
      <c r="T583" s="100" t="str">
        <f t="shared" si="113"/>
        <v/>
      </c>
      <c r="V583" s="113"/>
    </row>
    <row r="584" spans="5:22" s="103" customFormat="1" x14ac:dyDescent="0.2">
      <c r="E584" s="110"/>
      <c r="F584" s="111"/>
      <c r="G584" s="112"/>
      <c r="H584" s="14" t="e">
        <f t="shared" si="114"/>
        <v>#NUM!</v>
      </c>
      <c r="I584" s="104" t="e">
        <f>IF(ISNUMBER(results!C$38),4*PI()*F584/((G584*0.001)^2*results!C$38),4*PI()*F584/((G584*0.001)^2*results!D$38))</f>
        <v>#DIV/0!</v>
      </c>
      <c r="J584" s="15">
        <f t="shared" si="115"/>
        <v>5.6999999999999877</v>
      </c>
      <c r="K584" s="5">
        <f t="shared" si="108"/>
        <v>302</v>
      </c>
      <c r="L584" s="1">
        <f t="shared" si="109"/>
        <v>5.6970934865054046</v>
      </c>
      <c r="M584" s="2">
        <f t="shared" si="110"/>
        <v>18.013677216545513</v>
      </c>
      <c r="N584" s="3" t="b">
        <f t="shared" si="119"/>
        <v>0</v>
      </c>
      <c r="O584" s="3" t="str">
        <f t="shared" si="116"/>
        <v/>
      </c>
      <c r="P584" s="4" t="str">
        <f t="shared" si="117"/>
        <v/>
      </c>
      <c r="Q584" s="4" t="str">
        <f t="shared" si="118"/>
        <v/>
      </c>
      <c r="R584" s="4" t="str">
        <f t="shared" si="111"/>
        <v/>
      </c>
      <c r="S584" s="4" t="str">
        <f t="shared" si="112"/>
        <v/>
      </c>
      <c r="T584" s="100" t="str">
        <f t="shared" si="113"/>
        <v/>
      </c>
      <c r="V584" s="113"/>
    </row>
    <row r="585" spans="5:22" s="103" customFormat="1" x14ac:dyDescent="0.2">
      <c r="E585" s="110"/>
      <c r="F585" s="111"/>
      <c r="G585" s="112"/>
      <c r="H585" s="14" t="e">
        <f t="shared" si="114"/>
        <v>#NUM!</v>
      </c>
      <c r="I585" s="104" t="e">
        <f>IF(ISNUMBER(results!C$38),4*PI()*F585/((G585*0.001)^2*results!C$38),4*PI()*F585/((G585*0.001)^2*results!D$38))</f>
        <v>#DIV/0!</v>
      </c>
      <c r="J585" s="15">
        <f t="shared" si="115"/>
        <v>5.6999999999999877</v>
      </c>
      <c r="K585" s="5">
        <f t="shared" si="108"/>
        <v>302</v>
      </c>
      <c r="L585" s="1">
        <f t="shared" si="109"/>
        <v>5.6970934865054046</v>
      </c>
      <c r="M585" s="2">
        <f t="shared" si="110"/>
        <v>18.013677216545513</v>
      </c>
      <c r="N585" s="3" t="b">
        <f t="shared" si="119"/>
        <v>0</v>
      </c>
      <c r="O585" s="3" t="str">
        <f t="shared" si="116"/>
        <v/>
      </c>
      <c r="P585" s="4" t="str">
        <f t="shared" si="117"/>
        <v/>
      </c>
      <c r="Q585" s="4" t="str">
        <f t="shared" si="118"/>
        <v/>
      </c>
      <c r="R585" s="4" t="str">
        <f t="shared" si="111"/>
        <v/>
      </c>
      <c r="S585" s="4" t="str">
        <f t="shared" si="112"/>
        <v/>
      </c>
      <c r="T585" s="100" t="str">
        <f t="shared" si="113"/>
        <v/>
      </c>
      <c r="V585" s="113"/>
    </row>
    <row r="586" spans="5:22" s="103" customFormat="1" x14ac:dyDescent="0.2">
      <c r="E586" s="110"/>
      <c r="F586" s="111"/>
      <c r="G586" s="112"/>
      <c r="H586" s="14" t="e">
        <f t="shared" si="114"/>
        <v>#NUM!</v>
      </c>
      <c r="I586" s="104" t="e">
        <f>IF(ISNUMBER(results!C$38),4*PI()*F586/((G586*0.001)^2*results!C$38),4*PI()*F586/((G586*0.001)^2*results!D$38))</f>
        <v>#DIV/0!</v>
      </c>
      <c r="J586" s="15">
        <f t="shared" si="115"/>
        <v>5.6999999999999877</v>
      </c>
      <c r="K586" s="5">
        <f t="shared" si="108"/>
        <v>302</v>
      </c>
      <c r="L586" s="1">
        <f t="shared" si="109"/>
        <v>5.6970934865054046</v>
      </c>
      <c r="M586" s="2">
        <f t="shared" si="110"/>
        <v>18.013677216545513</v>
      </c>
      <c r="N586" s="3" t="b">
        <f t="shared" si="119"/>
        <v>0</v>
      </c>
      <c r="O586" s="3" t="str">
        <f t="shared" si="116"/>
        <v/>
      </c>
      <c r="P586" s="4" t="str">
        <f t="shared" si="117"/>
        <v/>
      </c>
      <c r="Q586" s="4" t="str">
        <f t="shared" si="118"/>
        <v/>
      </c>
      <c r="R586" s="4" t="str">
        <f t="shared" si="111"/>
        <v/>
      </c>
      <c r="S586" s="4" t="str">
        <f t="shared" si="112"/>
        <v/>
      </c>
      <c r="T586" s="100" t="str">
        <f t="shared" si="113"/>
        <v/>
      </c>
      <c r="V586" s="113"/>
    </row>
    <row r="587" spans="5:22" s="103" customFormat="1" x14ac:dyDescent="0.2">
      <c r="E587" s="110"/>
      <c r="F587" s="111"/>
      <c r="G587" s="112"/>
      <c r="H587" s="14" t="e">
        <f t="shared" si="114"/>
        <v>#NUM!</v>
      </c>
      <c r="I587" s="104" t="e">
        <f>IF(ISNUMBER(results!C$38),4*PI()*F587/((G587*0.001)^2*results!C$38),4*PI()*F587/((G587*0.001)^2*results!D$38))</f>
        <v>#DIV/0!</v>
      </c>
      <c r="J587" s="15">
        <f t="shared" si="115"/>
        <v>5.6999999999999877</v>
      </c>
      <c r="K587" s="5">
        <f t="shared" si="108"/>
        <v>302</v>
      </c>
      <c r="L587" s="1">
        <f t="shared" si="109"/>
        <v>5.6970934865054046</v>
      </c>
      <c r="M587" s="2">
        <f t="shared" si="110"/>
        <v>18.013677216545513</v>
      </c>
      <c r="N587" s="3" t="b">
        <f t="shared" si="119"/>
        <v>0</v>
      </c>
      <c r="O587" s="3" t="str">
        <f t="shared" si="116"/>
        <v/>
      </c>
      <c r="P587" s="4" t="str">
        <f t="shared" si="117"/>
        <v/>
      </c>
      <c r="Q587" s="4" t="str">
        <f t="shared" si="118"/>
        <v/>
      </c>
      <c r="R587" s="4" t="str">
        <f t="shared" si="111"/>
        <v/>
      </c>
      <c r="S587" s="4" t="str">
        <f t="shared" si="112"/>
        <v/>
      </c>
      <c r="T587" s="100" t="str">
        <f t="shared" si="113"/>
        <v/>
      </c>
      <c r="V587" s="113"/>
    </row>
    <row r="588" spans="5:22" s="103" customFormat="1" x14ac:dyDescent="0.2">
      <c r="E588" s="110"/>
      <c r="F588" s="111"/>
      <c r="G588" s="112"/>
      <c r="H588" s="14" t="e">
        <f t="shared" si="114"/>
        <v>#NUM!</v>
      </c>
      <c r="I588" s="104" t="e">
        <f>IF(ISNUMBER(results!C$38),4*PI()*F588/((G588*0.001)^2*results!C$38),4*PI()*F588/((G588*0.001)^2*results!D$38))</f>
        <v>#DIV/0!</v>
      </c>
      <c r="J588" s="15">
        <f t="shared" si="115"/>
        <v>5.6999999999999877</v>
      </c>
      <c r="K588" s="5">
        <f t="shared" si="108"/>
        <v>302</v>
      </c>
      <c r="L588" s="1">
        <f t="shared" si="109"/>
        <v>5.6970934865054046</v>
      </c>
      <c r="M588" s="2">
        <f t="shared" si="110"/>
        <v>18.013677216545513</v>
      </c>
      <c r="N588" s="3" t="b">
        <f t="shared" si="119"/>
        <v>0</v>
      </c>
      <c r="O588" s="3" t="str">
        <f t="shared" si="116"/>
        <v/>
      </c>
      <c r="P588" s="4" t="str">
        <f t="shared" si="117"/>
        <v/>
      </c>
      <c r="Q588" s="4" t="str">
        <f t="shared" si="118"/>
        <v/>
      </c>
      <c r="R588" s="4" t="str">
        <f t="shared" si="111"/>
        <v/>
      </c>
      <c r="S588" s="4" t="str">
        <f t="shared" si="112"/>
        <v/>
      </c>
      <c r="T588" s="100" t="str">
        <f t="shared" si="113"/>
        <v/>
      </c>
      <c r="V588" s="113"/>
    </row>
    <row r="589" spans="5:22" s="103" customFormat="1" x14ac:dyDescent="0.2">
      <c r="E589" s="110"/>
      <c r="F589" s="111"/>
      <c r="G589" s="112"/>
      <c r="H589" s="14" t="e">
        <f t="shared" si="114"/>
        <v>#NUM!</v>
      </c>
      <c r="I589" s="104" t="e">
        <f>IF(ISNUMBER(results!C$38),4*PI()*F589/((G589*0.001)^2*results!C$38),4*PI()*F589/((G589*0.001)^2*results!D$38))</f>
        <v>#DIV/0!</v>
      </c>
      <c r="J589" s="15">
        <f t="shared" si="115"/>
        <v>5.6999999999999877</v>
      </c>
      <c r="K589" s="5">
        <f t="shared" si="108"/>
        <v>302</v>
      </c>
      <c r="L589" s="1">
        <f t="shared" si="109"/>
        <v>5.6970934865054046</v>
      </c>
      <c r="M589" s="2">
        <f t="shared" si="110"/>
        <v>18.013677216545513</v>
      </c>
      <c r="N589" s="3" t="b">
        <f t="shared" si="119"/>
        <v>0</v>
      </c>
      <c r="O589" s="3" t="str">
        <f t="shared" si="116"/>
        <v/>
      </c>
      <c r="P589" s="4" t="str">
        <f t="shared" si="117"/>
        <v/>
      </c>
      <c r="Q589" s="4" t="str">
        <f t="shared" si="118"/>
        <v/>
      </c>
      <c r="R589" s="4" t="str">
        <f t="shared" si="111"/>
        <v/>
      </c>
      <c r="S589" s="4" t="str">
        <f t="shared" si="112"/>
        <v/>
      </c>
      <c r="T589" s="100" t="str">
        <f t="shared" si="113"/>
        <v/>
      </c>
      <c r="V589" s="113"/>
    </row>
    <row r="590" spans="5:22" s="103" customFormat="1" x14ac:dyDescent="0.2">
      <c r="E590" s="110"/>
      <c r="F590" s="111"/>
      <c r="G590" s="112"/>
      <c r="H590" s="14" t="e">
        <f t="shared" si="114"/>
        <v>#NUM!</v>
      </c>
      <c r="I590" s="104" t="e">
        <f>IF(ISNUMBER(results!C$38),4*PI()*F590/((G590*0.001)^2*results!C$38),4*PI()*F590/((G590*0.001)^2*results!D$38))</f>
        <v>#DIV/0!</v>
      </c>
      <c r="J590" s="15">
        <f t="shared" si="115"/>
        <v>5.6999999999999877</v>
      </c>
      <c r="K590" s="5">
        <f t="shared" si="108"/>
        <v>302</v>
      </c>
      <c r="L590" s="1">
        <f t="shared" si="109"/>
        <v>5.6970934865054046</v>
      </c>
      <c r="M590" s="2">
        <f t="shared" si="110"/>
        <v>18.013677216545513</v>
      </c>
      <c r="N590" s="3" t="b">
        <f t="shared" si="119"/>
        <v>0</v>
      </c>
      <c r="O590" s="3" t="str">
        <f t="shared" si="116"/>
        <v/>
      </c>
      <c r="P590" s="4" t="str">
        <f t="shared" si="117"/>
        <v/>
      </c>
      <c r="Q590" s="4" t="str">
        <f t="shared" si="118"/>
        <v/>
      </c>
      <c r="R590" s="4" t="str">
        <f t="shared" si="111"/>
        <v/>
      </c>
      <c r="S590" s="4" t="str">
        <f t="shared" si="112"/>
        <v/>
      </c>
      <c r="T590" s="100" t="str">
        <f t="shared" si="113"/>
        <v/>
      </c>
      <c r="V590" s="113"/>
    </row>
    <row r="591" spans="5:22" s="103" customFormat="1" x14ac:dyDescent="0.2">
      <c r="E591" s="110"/>
      <c r="F591" s="111"/>
      <c r="G591" s="112"/>
      <c r="H591" s="14" t="e">
        <f t="shared" si="114"/>
        <v>#NUM!</v>
      </c>
      <c r="I591" s="104" t="e">
        <f>IF(ISNUMBER(results!C$38),4*PI()*F591/((G591*0.001)^2*results!C$38),4*PI()*F591/((G591*0.001)^2*results!D$38))</f>
        <v>#DIV/0!</v>
      </c>
      <c r="J591" s="15">
        <f t="shared" si="115"/>
        <v>5.6999999999999877</v>
      </c>
      <c r="K591" s="5">
        <f t="shared" si="108"/>
        <v>302</v>
      </c>
      <c r="L591" s="1">
        <f t="shared" si="109"/>
        <v>5.6970934865054046</v>
      </c>
      <c r="M591" s="2">
        <f t="shared" si="110"/>
        <v>18.013677216545513</v>
      </c>
      <c r="N591" s="3" t="b">
        <f t="shared" si="119"/>
        <v>0</v>
      </c>
      <c r="O591" s="3" t="str">
        <f t="shared" si="116"/>
        <v/>
      </c>
      <c r="P591" s="4" t="str">
        <f t="shared" si="117"/>
        <v/>
      </c>
      <c r="Q591" s="4" t="str">
        <f t="shared" si="118"/>
        <v/>
      </c>
      <c r="R591" s="4" t="str">
        <f t="shared" si="111"/>
        <v/>
      </c>
      <c r="S591" s="4" t="str">
        <f t="shared" si="112"/>
        <v/>
      </c>
      <c r="T591" s="100" t="str">
        <f t="shared" si="113"/>
        <v/>
      </c>
      <c r="V591" s="113"/>
    </row>
    <row r="592" spans="5:22" s="103" customFormat="1" x14ac:dyDescent="0.2">
      <c r="E592" s="110"/>
      <c r="F592" s="111"/>
      <c r="G592" s="112"/>
      <c r="H592" s="14" t="e">
        <f t="shared" si="114"/>
        <v>#NUM!</v>
      </c>
      <c r="I592" s="104" t="e">
        <f>IF(ISNUMBER(results!C$38),4*PI()*F592/((G592*0.001)^2*results!C$38),4*PI()*F592/((G592*0.001)^2*results!D$38))</f>
        <v>#DIV/0!</v>
      </c>
      <c r="J592" s="15">
        <f t="shared" si="115"/>
        <v>5.6999999999999877</v>
      </c>
      <c r="K592" s="5">
        <f t="shared" si="108"/>
        <v>302</v>
      </c>
      <c r="L592" s="1">
        <f t="shared" si="109"/>
        <v>5.6970934865054046</v>
      </c>
      <c r="M592" s="2">
        <f t="shared" si="110"/>
        <v>18.013677216545513</v>
      </c>
      <c r="N592" s="3" t="b">
        <f t="shared" si="119"/>
        <v>0</v>
      </c>
      <c r="O592" s="3" t="str">
        <f t="shared" si="116"/>
        <v/>
      </c>
      <c r="P592" s="4" t="str">
        <f t="shared" si="117"/>
        <v/>
      </c>
      <c r="Q592" s="4" t="str">
        <f t="shared" si="118"/>
        <v/>
      </c>
      <c r="R592" s="4" t="str">
        <f t="shared" si="111"/>
        <v/>
      </c>
      <c r="S592" s="4" t="str">
        <f t="shared" si="112"/>
        <v/>
      </c>
      <c r="T592" s="100" t="str">
        <f t="shared" si="113"/>
        <v/>
      </c>
      <c r="V592" s="113"/>
    </row>
    <row r="593" spans="5:22" s="103" customFormat="1" x14ac:dyDescent="0.2">
      <c r="E593" s="110"/>
      <c r="F593" s="111"/>
      <c r="G593" s="112"/>
      <c r="H593" s="14" t="e">
        <f t="shared" si="114"/>
        <v>#NUM!</v>
      </c>
      <c r="I593" s="104" t="e">
        <f>IF(ISNUMBER(results!C$38),4*PI()*F593/((G593*0.001)^2*results!C$38),4*PI()*F593/((G593*0.001)^2*results!D$38))</f>
        <v>#DIV/0!</v>
      </c>
      <c r="J593" s="15">
        <f t="shared" si="115"/>
        <v>5.6999999999999877</v>
      </c>
      <c r="K593" s="5">
        <f t="shared" si="108"/>
        <v>302</v>
      </c>
      <c r="L593" s="1">
        <f t="shared" si="109"/>
        <v>5.6970934865054046</v>
      </c>
      <c r="M593" s="2">
        <f t="shared" si="110"/>
        <v>18.013677216545513</v>
      </c>
      <c r="N593" s="3" t="b">
        <f t="shared" si="119"/>
        <v>0</v>
      </c>
      <c r="O593" s="3" t="str">
        <f t="shared" si="116"/>
        <v/>
      </c>
      <c r="P593" s="4" t="str">
        <f t="shared" si="117"/>
        <v/>
      </c>
      <c r="Q593" s="4" t="str">
        <f t="shared" si="118"/>
        <v/>
      </c>
      <c r="R593" s="4" t="str">
        <f t="shared" si="111"/>
        <v/>
      </c>
      <c r="S593" s="4" t="str">
        <f t="shared" si="112"/>
        <v/>
      </c>
      <c r="T593" s="100" t="str">
        <f t="shared" si="113"/>
        <v/>
      </c>
      <c r="V593" s="113"/>
    </row>
    <row r="594" spans="5:22" s="103" customFormat="1" x14ac:dyDescent="0.2">
      <c r="E594" s="110"/>
      <c r="F594" s="111"/>
      <c r="G594" s="112"/>
      <c r="H594" s="14" t="e">
        <f t="shared" si="114"/>
        <v>#NUM!</v>
      </c>
      <c r="I594" s="104" t="e">
        <f>IF(ISNUMBER(results!C$38),4*PI()*F594/((G594*0.001)^2*results!C$38),4*PI()*F594/((G594*0.001)^2*results!D$38))</f>
        <v>#DIV/0!</v>
      </c>
      <c r="J594" s="15">
        <f t="shared" si="115"/>
        <v>5.6999999999999877</v>
      </c>
      <c r="K594" s="5">
        <f t="shared" si="108"/>
        <v>302</v>
      </c>
      <c r="L594" s="1">
        <f t="shared" si="109"/>
        <v>5.6970934865054046</v>
      </c>
      <c r="M594" s="2">
        <f t="shared" si="110"/>
        <v>18.013677216545513</v>
      </c>
      <c r="N594" s="3" t="b">
        <f t="shared" si="119"/>
        <v>0</v>
      </c>
      <c r="O594" s="3" t="str">
        <f t="shared" si="116"/>
        <v/>
      </c>
      <c r="P594" s="4" t="str">
        <f t="shared" si="117"/>
        <v/>
      </c>
      <c r="Q594" s="4" t="str">
        <f t="shared" si="118"/>
        <v/>
      </c>
      <c r="R594" s="4" t="str">
        <f t="shared" si="111"/>
        <v/>
      </c>
      <c r="S594" s="4" t="str">
        <f t="shared" si="112"/>
        <v/>
      </c>
      <c r="T594" s="100" t="str">
        <f t="shared" si="113"/>
        <v/>
      </c>
      <c r="V594" s="113"/>
    </row>
    <row r="595" spans="5:22" s="103" customFormat="1" x14ac:dyDescent="0.2">
      <c r="E595" s="110"/>
      <c r="F595" s="111"/>
      <c r="G595" s="112"/>
      <c r="H595" s="14" t="e">
        <f t="shared" si="114"/>
        <v>#NUM!</v>
      </c>
      <c r="I595" s="104" t="e">
        <f>IF(ISNUMBER(results!C$38),4*PI()*F595/((G595*0.001)^2*results!C$38),4*PI()*F595/((G595*0.001)^2*results!D$38))</f>
        <v>#DIV/0!</v>
      </c>
      <c r="J595" s="15">
        <f t="shared" si="115"/>
        <v>5.6999999999999877</v>
      </c>
      <c r="K595" s="5">
        <f t="shared" si="108"/>
        <v>302</v>
      </c>
      <c r="L595" s="1">
        <f t="shared" si="109"/>
        <v>5.6970934865054046</v>
      </c>
      <c r="M595" s="2">
        <f t="shared" si="110"/>
        <v>18.013677216545513</v>
      </c>
      <c r="N595" s="3" t="b">
        <f t="shared" si="119"/>
        <v>0</v>
      </c>
      <c r="O595" s="3" t="str">
        <f t="shared" si="116"/>
        <v/>
      </c>
      <c r="P595" s="4" t="str">
        <f t="shared" si="117"/>
        <v/>
      </c>
      <c r="Q595" s="4" t="str">
        <f t="shared" si="118"/>
        <v/>
      </c>
      <c r="R595" s="4" t="str">
        <f t="shared" si="111"/>
        <v/>
      </c>
      <c r="S595" s="4" t="str">
        <f t="shared" si="112"/>
        <v/>
      </c>
      <c r="T595" s="100" t="str">
        <f t="shared" si="113"/>
        <v/>
      </c>
      <c r="V595" s="113"/>
    </row>
    <row r="596" spans="5:22" s="103" customFormat="1" x14ac:dyDescent="0.2">
      <c r="E596" s="110"/>
      <c r="F596" s="111"/>
      <c r="G596" s="112"/>
      <c r="H596" s="14" t="e">
        <f t="shared" si="114"/>
        <v>#NUM!</v>
      </c>
      <c r="I596" s="104" t="e">
        <f>IF(ISNUMBER(results!C$38),4*PI()*F596/((G596*0.001)^2*results!C$38),4*PI()*F596/((G596*0.001)^2*results!D$38))</f>
        <v>#DIV/0!</v>
      </c>
      <c r="J596" s="15">
        <f t="shared" si="115"/>
        <v>5.6999999999999877</v>
      </c>
      <c r="K596" s="5">
        <f t="shared" si="108"/>
        <v>302</v>
      </c>
      <c r="L596" s="1">
        <f t="shared" si="109"/>
        <v>5.6970934865054046</v>
      </c>
      <c r="M596" s="2">
        <f t="shared" si="110"/>
        <v>18.013677216545513</v>
      </c>
      <c r="N596" s="3" t="b">
        <f t="shared" si="119"/>
        <v>0</v>
      </c>
      <c r="O596" s="3" t="str">
        <f t="shared" si="116"/>
        <v/>
      </c>
      <c r="P596" s="4" t="str">
        <f t="shared" si="117"/>
        <v/>
      </c>
      <c r="Q596" s="4" t="str">
        <f t="shared" si="118"/>
        <v/>
      </c>
      <c r="R596" s="4" t="str">
        <f t="shared" si="111"/>
        <v/>
      </c>
      <c r="S596" s="4" t="str">
        <f t="shared" si="112"/>
        <v/>
      </c>
      <c r="T596" s="100" t="str">
        <f t="shared" si="113"/>
        <v/>
      </c>
      <c r="V596" s="113"/>
    </row>
    <row r="597" spans="5:22" s="103" customFormat="1" x14ac:dyDescent="0.2">
      <c r="E597" s="110"/>
      <c r="F597" s="111"/>
      <c r="G597" s="112"/>
      <c r="H597" s="14" t="e">
        <f t="shared" si="114"/>
        <v>#NUM!</v>
      </c>
      <c r="I597" s="104" t="e">
        <f>IF(ISNUMBER(results!C$38),4*PI()*F597/((G597*0.001)^2*results!C$38),4*PI()*F597/((G597*0.001)^2*results!D$38))</f>
        <v>#DIV/0!</v>
      </c>
      <c r="J597" s="15">
        <f t="shared" si="115"/>
        <v>5.6999999999999877</v>
      </c>
      <c r="K597" s="5">
        <f t="shared" si="108"/>
        <v>302</v>
      </c>
      <c r="L597" s="1">
        <f t="shared" si="109"/>
        <v>5.6970934865054046</v>
      </c>
      <c r="M597" s="2">
        <f t="shared" si="110"/>
        <v>18.013677216545513</v>
      </c>
      <c r="N597" s="3" t="b">
        <f t="shared" si="119"/>
        <v>0</v>
      </c>
      <c r="O597" s="3" t="str">
        <f t="shared" si="116"/>
        <v/>
      </c>
      <c r="P597" s="4" t="str">
        <f t="shared" si="117"/>
        <v/>
      </c>
      <c r="Q597" s="4" t="str">
        <f t="shared" si="118"/>
        <v/>
      </c>
      <c r="R597" s="4" t="str">
        <f t="shared" si="111"/>
        <v/>
      </c>
      <c r="S597" s="4" t="str">
        <f t="shared" si="112"/>
        <v/>
      </c>
      <c r="T597" s="100" t="str">
        <f t="shared" si="113"/>
        <v/>
      </c>
      <c r="V597" s="113"/>
    </row>
    <row r="598" spans="5:22" s="103" customFormat="1" x14ac:dyDescent="0.2">
      <c r="E598" s="110"/>
      <c r="F598" s="111"/>
      <c r="G598" s="112"/>
      <c r="H598" s="14" t="e">
        <f t="shared" si="114"/>
        <v>#NUM!</v>
      </c>
      <c r="I598" s="104" t="e">
        <f>IF(ISNUMBER(results!C$38),4*PI()*F598/((G598*0.001)^2*results!C$38),4*PI()*F598/((G598*0.001)^2*results!D$38))</f>
        <v>#DIV/0!</v>
      </c>
      <c r="J598" s="15">
        <f t="shared" si="115"/>
        <v>5.6999999999999877</v>
      </c>
      <c r="K598" s="5">
        <f t="shared" si="108"/>
        <v>302</v>
      </c>
      <c r="L598" s="1">
        <f t="shared" si="109"/>
        <v>5.6970934865054046</v>
      </c>
      <c r="M598" s="2">
        <f t="shared" si="110"/>
        <v>18.013677216545513</v>
      </c>
      <c r="N598" s="3" t="b">
        <f t="shared" si="119"/>
        <v>0</v>
      </c>
      <c r="O598" s="3" t="str">
        <f t="shared" si="116"/>
        <v/>
      </c>
      <c r="P598" s="4" t="str">
        <f t="shared" si="117"/>
        <v/>
      </c>
      <c r="Q598" s="4" t="str">
        <f t="shared" si="118"/>
        <v/>
      </c>
      <c r="R598" s="4" t="str">
        <f t="shared" si="111"/>
        <v/>
      </c>
      <c r="S598" s="4" t="str">
        <f t="shared" si="112"/>
        <v/>
      </c>
      <c r="T598" s="100" t="str">
        <f t="shared" si="113"/>
        <v/>
      </c>
      <c r="V598" s="113"/>
    </row>
    <row r="599" spans="5:22" s="103" customFormat="1" x14ac:dyDescent="0.2">
      <c r="E599" s="110"/>
      <c r="F599" s="111"/>
      <c r="G599" s="112"/>
      <c r="H599" s="14" t="e">
        <f t="shared" si="114"/>
        <v>#NUM!</v>
      </c>
      <c r="I599" s="104" t="e">
        <f>IF(ISNUMBER(results!C$38),4*PI()*F599/((G599*0.001)^2*results!C$38),4*PI()*F599/((G599*0.001)^2*results!D$38))</f>
        <v>#DIV/0!</v>
      </c>
      <c r="J599" s="15">
        <f t="shared" si="115"/>
        <v>5.6999999999999877</v>
      </c>
      <c r="K599" s="5">
        <f t="shared" si="108"/>
        <v>302</v>
      </c>
      <c r="L599" s="1">
        <f t="shared" si="109"/>
        <v>5.6970934865054046</v>
      </c>
      <c r="M599" s="2">
        <f t="shared" si="110"/>
        <v>18.013677216545513</v>
      </c>
      <c r="N599" s="3" t="b">
        <f t="shared" si="119"/>
        <v>0</v>
      </c>
      <c r="O599" s="3" t="str">
        <f t="shared" si="116"/>
        <v/>
      </c>
      <c r="P599" s="4" t="str">
        <f t="shared" si="117"/>
        <v/>
      </c>
      <c r="Q599" s="4" t="str">
        <f t="shared" si="118"/>
        <v/>
      </c>
      <c r="R599" s="4" t="str">
        <f t="shared" si="111"/>
        <v/>
      </c>
      <c r="S599" s="4" t="str">
        <f t="shared" si="112"/>
        <v/>
      </c>
      <c r="T599" s="100" t="str">
        <f t="shared" si="113"/>
        <v/>
      </c>
      <c r="V599" s="113"/>
    </row>
    <row r="600" spans="5:22" s="103" customFormat="1" x14ac:dyDescent="0.2">
      <c r="E600" s="110"/>
      <c r="F600" s="111"/>
      <c r="G600" s="112"/>
      <c r="H600" s="14" t="e">
        <f t="shared" si="114"/>
        <v>#NUM!</v>
      </c>
      <c r="I600" s="104" t="e">
        <f>IF(ISNUMBER(results!C$38),4*PI()*F600/((G600*0.001)^2*results!C$38),4*PI()*F600/((G600*0.001)^2*results!D$38))</f>
        <v>#DIV/0!</v>
      </c>
      <c r="J600" s="15">
        <f t="shared" si="115"/>
        <v>5.6999999999999877</v>
      </c>
      <c r="K600" s="5">
        <f t="shared" si="108"/>
        <v>302</v>
      </c>
      <c r="L600" s="1">
        <f t="shared" si="109"/>
        <v>5.6970934865054046</v>
      </c>
      <c r="M600" s="2">
        <f t="shared" si="110"/>
        <v>18.013677216545513</v>
      </c>
      <c r="N600" s="3" t="b">
        <f t="shared" si="119"/>
        <v>0</v>
      </c>
      <c r="O600" s="3" t="str">
        <f t="shared" si="116"/>
        <v/>
      </c>
      <c r="P600" s="4" t="str">
        <f t="shared" si="117"/>
        <v/>
      </c>
      <c r="Q600" s="4" t="str">
        <f t="shared" si="118"/>
        <v/>
      </c>
      <c r="R600" s="4" t="str">
        <f t="shared" si="111"/>
        <v/>
      </c>
      <c r="S600" s="4" t="str">
        <f t="shared" si="112"/>
        <v/>
      </c>
      <c r="T600" s="100" t="str">
        <f t="shared" si="113"/>
        <v/>
      </c>
      <c r="V600" s="113"/>
    </row>
    <row r="601" spans="5:22" s="103" customFormat="1" x14ac:dyDescent="0.2">
      <c r="E601" s="110"/>
      <c r="F601" s="111"/>
      <c r="G601" s="112"/>
      <c r="H601" s="14" t="e">
        <f t="shared" si="114"/>
        <v>#NUM!</v>
      </c>
      <c r="I601" s="104" t="e">
        <f>IF(ISNUMBER(results!C$38),4*PI()*F601/((G601*0.001)^2*results!C$38),4*PI()*F601/((G601*0.001)^2*results!D$38))</f>
        <v>#DIV/0!</v>
      </c>
      <c r="J601" s="15">
        <f t="shared" si="115"/>
        <v>5.6999999999999877</v>
      </c>
      <c r="K601" s="5">
        <f t="shared" si="108"/>
        <v>302</v>
      </c>
      <c r="L601" s="1">
        <f t="shared" si="109"/>
        <v>5.6970934865054046</v>
      </c>
      <c r="M601" s="2">
        <f t="shared" si="110"/>
        <v>18.013677216545513</v>
      </c>
      <c r="N601" s="3" t="b">
        <f t="shared" si="119"/>
        <v>0</v>
      </c>
      <c r="O601" s="3" t="str">
        <f t="shared" si="116"/>
        <v/>
      </c>
      <c r="P601" s="4" t="str">
        <f t="shared" si="117"/>
        <v/>
      </c>
      <c r="Q601" s="4" t="str">
        <f t="shared" si="118"/>
        <v/>
      </c>
      <c r="R601" s="4" t="str">
        <f t="shared" si="111"/>
        <v/>
      </c>
      <c r="S601" s="4" t="str">
        <f t="shared" si="112"/>
        <v/>
      </c>
      <c r="T601" s="100" t="str">
        <f t="shared" si="113"/>
        <v/>
      </c>
      <c r="V601" s="113"/>
    </row>
    <row r="602" spans="5:22" s="103" customFormat="1" x14ac:dyDescent="0.2">
      <c r="E602" s="110"/>
      <c r="F602" s="111"/>
      <c r="G602" s="112"/>
      <c r="H602" s="14" t="e">
        <f t="shared" si="114"/>
        <v>#NUM!</v>
      </c>
      <c r="I602" s="104" t="e">
        <f>IF(ISNUMBER(results!C$38),4*PI()*F602/((G602*0.001)^2*results!C$38),4*PI()*F602/((G602*0.001)^2*results!D$38))</f>
        <v>#DIV/0!</v>
      </c>
      <c r="J602" s="15">
        <f t="shared" si="115"/>
        <v>5.6999999999999877</v>
      </c>
      <c r="K602" s="5">
        <f t="shared" si="108"/>
        <v>302</v>
      </c>
      <c r="L602" s="1">
        <f t="shared" si="109"/>
        <v>5.6970934865054046</v>
      </c>
      <c r="M602" s="2">
        <f t="shared" si="110"/>
        <v>18.013677216545513</v>
      </c>
      <c r="N602" s="3" t="b">
        <f t="shared" si="119"/>
        <v>0</v>
      </c>
      <c r="O602" s="3" t="str">
        <f t="shared" si="116"/>
        <v/>
      </c>
      <c r="P602" s="4" t="str">
        <f t="shared" si="117"/>
        <v/>
      </c>
      <c r="Q602" s="4" t="str">
        <f t="shared" si="118"/>
        <v/>
      </c>
      <c r="R602" s="4" t="str">
        <f t="shared" si="111"/>
        <v/>
      </c>
      <c r="S602" s="4" t="str">
        <f t="shared" si="112"/>
        <v/>
      </c>
      <c r="T602" s="100" t="str">
        <f t="shared" si="113"/>
        <v/>
      </c>
      <c r="V602" s="113"/>
    </row>
    <row r="603" spans="5:22" s="103" customFormat="1" x14ac:dyDescent="0.2">
      <c r="E603" s="110"/>
      <c r="F603" s="111"/>
      <c r="G603" s="112"/>
      <c r="H603" s="14" t="e">
        <f t="shared" si="114"/>
        <v>#NUM!</v>
      </c>
      <c r="I603" s="104" t="e">
        <f>IF(ISNUMBER(results!C$38),4*PI()*F603/((G603*0.001)^2*results!C$38),4*PI()*F603/((G603*0.001)^2*results!D$38))</f>
        <v>#DIV/0!</v>
      </c>
      <c r="J603" s="15">
        <f t="shared" si="115"/>
        <v>5.6999999999999877</v>
      </c>
      <c r="K603" s="5">
        <f t="shared" si="108"/>
        <v>302</v>
      </c>
      <c r="L603" s="1">
        <f t="shared" si="109"/>
        <v>5.6970934865054046</v>
      </c>
      <c r="M603" s="2">
        <f t="shared" si="110"/>
        <v>18.013677216545513</v>
      </c>
      <c r="N603" s="3" t="b">
        <f t="shared" si="119"/>
        <v>0</v>
      </c>
      <c r="O603" s="3" t="str">
        <f t="shared" si="116"/>
        <v/>
      </c>
      <c r="P603" s="4" t="str">
        <f t="shared" si="117"/>
        <v/>
      </c>
      <c r="Q603" s="4" t="str">
        <f t="shared" si="118"/>
        <v/>
      </c>
      <c r="R603" s="4" t="str">
        <f t="shared" si="111"/>
        <v/>
      </c>
      <c r="S603" s="4" t="str">
        <f t="shared" si="112"/>
        <v/>
      </c>
      <c r="T603" s="100" t="str">
        <f t="shared" si="113"/>
        <v/>
      </c>
      <c r="V603" s="113"/>
    </row>
    <row r="604" spans="5:22" s="103" customFormat="1" x14ac:dyDescent="0.2">
      <c r="E604" s="110"/>
      <c r="F604" s="111"/>
      <c r="G604" s="112"/>
      <c r="H604" s="14" t="e">
        <f t="shared" si="114"/>
        <v>#NUM!</v>
      </c>
      <c r="I604" s="104" t="e">
        <f>IF(ISNUMBER(results!C$38),4*PI()*F604/((G604*0.001)^2*results!C$38),4*PI()*F604/((G604*0.001)^2*results!D$38))</f>
        <v>#DIV/0!</v>
      </c>
      <c r="J604" s="15">
        <f t="shared" si="115"/>
        <v>5.6999999999999877</v>
      </c>
      <c r="K604" s="5">
        <f t="shared" si="108"/>
        <v>302</v>
      </c>
      <c r="L604" s="1">
        <f t="shared" si="109"/>
        <v>5.6970934865054046</v>
      </c>
      <c r="M604" s="2">
        <f t="shared" si="110"/>
        <v>18.013677216545513</v>
      </c>
      <c r="N604" s="3" t="b">
        <f t="shared" si="119"/>
        <v>0</v>
      </c>
      <c r="O604" s="3" t="str">
        <f t="shared" si="116"/>
        <v/>
      </c>
      <c r="P604" s="4" t="str">
        <f t="shared" si="117"/>
        <v/>
      </c>
      <c r="Q604" s="4" t="str">
        <f t="shared" si="118"/>
        <v/>
      </c>
      <c r="R604" s="4" t="str">
        <f t="shared" si="111"/>
        <v/>
      </c>
      <c r="S604" s="4" t="str">
        <f t="shared" si="112"/>
        <v/>
      </c>
      <c r="T604" s="100" t="str">
        <f t="shared" si="113"/>
        <v/>
      </c>
      <c r="V604" s="113"/>
    </row>
    <row r="605" spans="5:22" s="103" customFormat="1" x14ac:dyDescent="0.2">
      <c r="E605" s="107"/>
      <c r="F605" s="107"/>
      <c r="G605" s="107"/>
      <c r="H605" s="14" t="e">
        <f t="shared" si="114"/>
        <v>#NUM!</v>
      </c>
      <c r="I605" s="104" t="e">
        <f>IF(ISNUMBER(results!C$38),4*PI()*F605/((G605*0.001)^2*results!C$38),4*PI()*F605/((G605*0.001)^2*results!D$38))</f>
        <v>#DIV/0!</v>
      </c>
      <c r="J605" s="15">
        <f t="shared" si="115"/>
        <v>5.6999999999999877</v>
      </c>
      <c r="K605" s="5">
        <f t="shared" si="108"/>
        <v>302</v>
      </c>
      <c r="L605" s="1">
        <f t="shared" si="109"/>
        <v>5.6970934865054046</v>
      </c>
      <c r="M605" s="2">
        <f t="shared" si="110"/>
        <v>18.013677216545513</v>
      </c>
      <c r="N605" s="3" t="b">
        <f t="shared" si="119"/>
        <v>0</v>
      </c>
      <c r="O605" s="3" t="str">
        <f t="shared" si="116"/>
        <v/>
      </c>
      <c r="P605" s="4" t="str">
        <f t="shared" si="117"/>
        <v/>
      </c>
      <c r="Q605" s="4" t="str">
        <f t="shared" si="118"/>
        <v/>
      </c>
      <c r="R605" s="4" t="str">
        <f t="shared" si="111"/>
        <v/>
      </c>
      <c r="S605" s="4" t="str">
        <f t="shared" si="112"/>
        <v/>
      </c>
      <c r="T605" s="100" t="str">
        <f t="shared" si="113"/>
        <v/>
      </c>
      <c r="V605" s="113"/>
    </row>
    <row r="606" spans="5:22" s="103" customFormat="1" x14ac:dyDescent="0.2">
      <c r="E606" s="107"/>
      <c r="F606" s="107"/>
      <c r="G606" s="107"/>
      <c r="H606" s="14" t="e">
        <f t="shared" si="114"/>
        <v>#NUM!</v>
      </c>
      <c r="I606" s="104" t="e">
        <f>IF(ISNUMBER(results!C$38),4*PI()*F606/((G606*0.001)^2*results!C$38),4*PI()*F606/((G606*0.001)^2*results!D$38))</f>
        <v>#DIV/0!</v>
      </c>
      <c r="J606" s="15">
        <f t="shared" si="115"/>
        <v>5.6999999999999877</v>
      </c>
      <c r="K606" s="5">
        <f t="shared" si="108"/>
        <v>302</v>
      </c>
      <c r="L606" s="1">
        <f t="shared" si="109"/>
        <v>5.6970934865054046</v>
      </c>
      <c r="M606" s="2">
        <f t="shared" si="110"/>
        <v>18.013677216545513</v>
      </c>
      <c r="N606" s="3" t="b">
        <f t="shared" si="119"/>
        <v>0</v>
      </c>
      <c r="O606" s="3" t="str">
        <f t="shared" si="116"/>
        <v/>
      </c>
      <c r="P606" s="4" t="str">
        <f t="shared" si="117"/>
        <v/>
      </c>
      <c r="Q606" s="4" t="str">
        <f t="shared" si="118"/>
        <v/>
      </c>
      <c r="R606" s="4" t="str">
        <f t="shared" si="111"/>
        <v/>
      </c>
      <c r="S606" s="4" t="str">
        <f t="shared" si="112"/>
        <v/>
      </c>
      <c r="T606" s="100" t="str">
        <f t="shared" si="113"/>
        <v/>
      </c>
      <c r="V606" s="113"/>
    </row>
    <row r="607" spans="5:22" s="103" customFormat="1" x14ac:dyDescent="0.2">
      <c r="E607" s="107"/>
      <c r="F607" s="107"/>
      <c r="G607" s="107"/>
      <c r="H607" s="14" t="e">
        <f t="shared" si="114"/>
        <v>#NUM!</v>
      </c>
      <c r="I607" s="104" t="e">
        <f>IF(ISNUMBER(results!C$38),4*PI()*F607/((G607*0.001)^2*results!C$38),4*PI()*F607/((G607*0.001)^2*results!D$38))</f>
        <v>#DIV/0!</v>
      </c>
      <c r="J607" s="15">
        <f t="shared" si="115"/>
        <v>5.6999999999999877</v>
      </c>
      <c r="K607" s="5">
        <f t="shared" si="108"/>
        <v>302</v>
      </c>
      <c r="L607" s="1">
        <f t="shared" si="109"/>
        <v>5.6970934865054046</v>
      </c>
      <c r="M607" s="2">
        <f t="shared" si="110"/>
        <v>18.013677216545513</v>
      </c>
      <c r="N607" s="3" t="b">
        <f t="shared" si="119"/>
        <v>0</v>
      </c>
      <c r="O607" s="3" t="str">
        <f t="shared" si="116"/>
        <v/>
      </c>
      <c r="P607" s="4" t="str">
        <f t="shared" si="117"/>
        <v/>
      </c>
      <c r="Q607" s="4" t="str">
        <f t="shared" si="118"/>
        <v/>
      </c>
      <c r="R607" s="4" t="str">
        <f t="shared" si="111"/>
        <v/>
      </c>
      <c r="S607" s="4" t="str">
        <f t="shared" si="112"/>
        <v/>
      </c>
      <c r="T607" s="100" t="str">
        <f t="shared" si="113"/>
        <v/>
      </c>
      <c r="V607" s="113"/>
    </row>
    <row r="608" spans="5:22" s="103" customFormat="1" x14ac:dyDescent="0.2">
      <c r="E608" s="107"/>
      <c r="F608" s="107"/>
      <c r="G608" s="107"/>
      <c r="H608" s="14" t="e">
        <f t="shared" si="114"/>
        <v>#NUM!</v>
      </c>
      <c r="I608" s="104" t="e">
        <f>IF(ISNUMBER(results!C$38),4*PI()*F608/((G608*0.001)^2*results!C$38),4*PI()*F608/((G608*0.001)^2*results!D$38))</f>
        <v>#DIV/0!</v>
      </c>
      <c r="J608" s="15">
        <f t="shared" si="115"/>
        <v>5.6999999999999877</v>
      </c>
      <c r="K608" s="5">
        <f t="shared" si="108"/>
        <v>302</v>
      </c>
      <c r="L608" s="1">
        <f t="shared" si="109"/>
        <v>5.6970934865054046</v>
      </c>
      <c r="M608" s="2">
        <f t="shared" si="110"/>
        <v>18.013677216545513</v>
      </c>
      <c r="N608" s="3" t="b">
        <f t="shared" si="119"/>
        <v>0</v>
      </c>
      <c r="O608" s="3" t="str">
        <f t="shared" si="116"/>
        <v/>
      </c>
      <c r="P608" s="4" t="str">
        <f t="shared" si="117"/>
        <v/>
      </c>
      <c r="Q608" s="4" t="str">
        <f t="shared" si="118"/>
        <v/>
      </c>
      <c r="R608" s="4" t="str">
        <f t="shared" si="111"/>
        <v/>
      </c>
      <c r="S608" s="4" t="str">
        <f t="shared" si="112"/>
        <v/>
      </c>
      <c r="T608" s="100" t="str">
        <f t="shared" si="113"/>
        <v/>
      </c>
      <c r="V608" s="113"/>
    </row>
    <row r="609" spans="5:22" s="103" customFormat="1" x14ac:dyDescent="0.2">
      <c r="E609" s="107"/>
      <c r="F609" s="107"/>
      <c r="G609" s="107"/>
      <c r="H609" s="14" t="e">
        <f t="shared" si="114"/>
        <v>#NUM!</v>
      </c>
      <c r="I609" s="104" t="e">
        <f>IF(ISNUMBER(results!C$38),4*PI()*F609/((G609*0.001)^2*results!C$38),4*PI()*F609/((G609*0.001)^2*results!D$38))</f>
        <v>#DIV/0!</v>
      </c>
      <c r="J609" s="15">
        <f t="shared" si="115"/>
        <v>5.6999999999999877</v>
      </c>
      <c r="K609" s="5">
        <f t="shared" si="108"/>
        <v>302</v>
      </c>
      <c r="L609" s="1">
        <f t="shared" si="109"/>
        <v>5.6970934865054046</v>
      </c>
      <c r="M609" s="2">
        <f t="shared" si="110"/>
        <v>18.013677216545513</v>
      </c>
      <c r="N609" s="3" t="b">
        <f t="shared" si="119"/>
        <v>0</v>
      </c>
      <c r="O609" s="3" t="str">
        <f t="shared" si="116"/>
        <v/>
      </c>
      <c r="P609" s="4" t="str">
        <f t="shared" si="117"/>
        <v/>
      </c>
      <c r="Q609" s="4" t="str">
        <f t="shared" si="118"/>
        <v/>
      </c>
      <c r="R609" s="4" t="str">
        <f t="shared" si="111"/>
        <v/>
      </c>
      <c r="S609" s="4" t="str">
        <f t="shared" si="112"/>
        <v/>
      </c>
      <c r="T609" s="100" t="str">
        <f t="shared" si="113"/>
        <v/>
      </c>
      <c r="V609" s="113"/>
    </row>
    <row r="610" spans="5:22" s="103" customFormat="1" x14ac:dyDescent="0.2">
      <c r="H610" s="14" t="e">
        <f t="shared" si="114"/>
        <v>#NUM!</v>
      </c>
      <c r="I610" s="104" t="e">
        <f>IF(ISNUMBER(results!C$38),4*PI()*F610/((G610*0.001)^2*results!C$38),4*PI()*F610/((G610*0.001)^2*results!D$38))</f>
        <v>#DIV/0!</v>
      </c>
      <c r="J610" s="15">
        <f t="shared" si="115"/>
        <v>5.6999999999999877</v>
      </c>
      <c r="K610" s="5">
        <f t="shared" si="108"/>
        <v>302</v>
      </c>
      <c r="L610" s="1">
        <f t="shared" si="109"/>
        <v>5.6970934865054046</v>
      </c>
      <c r="M610" s="2">
        <f t="shared" si="110"/>
        <v>18.013677216545513</v>
      </c>
      <c r="N610" s="3" t="b">
        <f t="shared" si="119"/>
        <v>0</v>
      </c>
      <c r="O610" s="3" t="str">
        <f t="shared" si="116"/>
        <v/>
      </c>
      <c r="P610" s="4" t="str">
        <f t="shared" si="117"/>
        <v/>
      </c>
      <c r="Q610" s="4" t="str">
        <f t="shared" si="118"/>
        <v/>
      </c>
      <c r="R610" s="4" t="str">
        <f t="shared" si="111"/>
        <v/>
      </c>
      <c r="S610" s="4" t="str">
        <f t="shared" si="112"/>
        <v/>
      </c>
      <c r="T610" s="100" t="str">
        <f t="shared" si="113"/>
        <v/>
      </c>
      <c r="V610" s="113"/>
    </row>
    <row r="611" spans="5:22" s="103" customFormat="1" x14ac:dyDescent="0.2">
      <c r="H611" s="14" t="e">
        <f t="shared" si="114"/>
        <v>#NUM!</v>
      </c>
      <c r="I611" s="104" t="e">
        <f>IF(ISNUMBER(results!C$38),4*PI()*F611/((G611*0.001)^2*results!C$38),4*PI()*F611/((G611*0.001)^2*results!D$38))</f>
        <v>#DIV/0!</v>
      </c>
      <c r="J611" s="15">
        <f t="shared" si="115"/>
        <v>5.6999999999999877</v>
      </c>
      <c r="K611" s="5">
        <f t="shared" si="108"/>
        <v>302</v>
      </c>
      <c r="L611" s="1">
        <f t="shared" si="109"/>
        <v>5.6970934865054046</v>
      </c>
      <c r="M611" s="2">
        <f t="shared" si="110"/>
        <v>18.013677216545513</v>
      </c>
      <c r="N611" s="3" t="b">
        <f t="shared" si="119"/>
        <v>0</v>
      </c>
      <c r="O611" s="3" t="str">
        <f t="shared" si="116"/>
        <v/>
      </c>
      <c r="P611" s="4" t="str">
        <f t="shared" si="117"/>
        <v/>
      </c>
      <c r="Q611" s="4" t="str">
        <f t="shared" si="118"/>
        <v/>
      </c>
      <c r="R611" s="4" t="str">
        <f t="shared" si="111"/>
        <v/>
      </c>
      <c r="S611" s="4" t="str">
        <f t="shared" si="112"/>
        <v/>
      </c>
      <c r="T611" s="100" t="str">
        <f t="shared" si="113"/>
        <v/>
      </c>
      <c r="V611" s="113"/>
    </row>
    <row r="612" spans="5:22" s="103" customFormat="1" x14ac:dyDescent="0.2">
      <c r="H612" s="14" t="e">
        <f t="shared" si="114"/>
        <v>#NUM!</v>
      </c>
      <c r="I612" s="104" t="e">
        <f>IF(ISNUMBER(results!C$38),4*PI()*F612/((G612*0.001)^2*results!C$38),4*PI()*F612/((G612*0.001)^2*results!D$38))</f>
        <v>#DIV/0!</v>
      </c>
      <c r="J612" s="15">
        <f t="shared" si="115"/>
        <v>5.6999999999999877</v>
      </c>
      <c r="K612" s="5">
        <f t="shared" si="108"/>
        <v>302</v>
      </c>
      <c r="L612" s="1">
        <f t="shared" si="109"/>
        <v>5.6970934865054046</v>
      </c>
      <c r="M612" s="2">
        <f t="shared" si="110"/>
        <v>18.013677216545513</v>
      </c>
      <c r="N612" s="3" t="b">
        <f t="shared" si="119"/>
        <v>0</v>
      </c>
      <c r="O612" s="3" t="str">
        <f t="shared" si="116"/>
        <v/>
      </c>
      <c r="P612" s="4" t="str">
        <f t="shared" si="117"/>
        <v/>
      </c>
      <c r="Q612" s="4" t="str">
        <f t="shared" si="118"/>
        <v/>
      </c>
      <c r="R612" s="4" t="str">
        <f t="shared" si="111"/>
        <v/>
      </c>
      <c r="S612" s="4" t="str">
        <f t="shared" si="112"/>
        <v/>
      </c>
      <c r="T612" s="100" t="str">
        <f t="shared" si="113"/>
        <v/>
      </c>
      <c r="V612" s="113"/>
    </row>
    <row r="613" spans="5:22" s="103" customFormat="1" x14ac:dyDescent="0.2">
      <c r="H613" s="14" t="e">
        <f t="shared" si="114"/>
        <v>#NUM!</v>
      </c>
      <c r="I613" s="104" t="e">
        <f>IF(ISNUMBER(results!C$38),4*PI()*F613/((G613*0.001)^2*results!C$38),4*PI()*F613/((G613*0.001)^2*results!D$38))</f>
        <v>#DIV/0!</v>
      </c>
      <c r="J613" s="15">
        <f t="shared" si="115"/>
        <v>5.6999999999999877</v>
      </c>
      <c r="K613" s="5">
        <f t="shared" si="108"/>
        <v>302</v>
      </c>
      <c r="L613" s="1">
        <f t="shared" si="109"/>
        <v>5.6970934865054046</v>
      </c>
      <c r="M613" s="2">
        <f t="shared" si="110"/>
        <v>18.013677216545513</v>
      </c>
      <c r="N613" s="3" t="b">
        <f t="shared" si="119"/>
        <v>0</v>
      </c>
      <c r="O613" s="3" t="str">
        <f t="shared" si="116"/>
        <v/>
      </c>
      <c r="P613" s="4" t="str">
        <f t="shared" si="117"/>
        <v/>
      </c>
      <c r="Q613" s="4" t="str">
        <f t="shared" si="118"/>
        <v/>
      </c>
      <c r="R613" s="4" t="str">
        <f t="shared" si="111"/>
        <v/>
      </c>
      <c r="S613" s="4" t="str">
        <f t="shared" si="112"/>
        <v/>
      </c>
      <c r="T613" s="100" t="str">
        <f t="shared" si="113"/>
        <v/>
      </c>
      <c r="V613" s="113"/>
    </row>
    <row r="614" spans="5:22" s="103" customFormat="1" x14ac:dyDescent="0.2">
      <c r="H614" s="14" t="e">
        <f t="shared" si="114"/>
        <v>#NUM!</v>
      </c>
      <c r="I614" s="104" t="e">
        <f>IF(ISNUMBER(results!C$38),4*PI()*F614/((G614*0.001)^2*results!C$38),4*PI()*F614/((G614*0.001)^2*results!D$38))</f>
        <v>#DIV/0!</v>
      </c>
      <c r="J614" s="15">
        <f t="shared" si="115"/>
        <v>5.6999999999999877</v>
      </c>
      <c r="K614" s="5">
        <f t="shared" si="108"/>
        <v>302</v>
      </c>
      <c r="L614" s="1">
        <f t="shared" si="109"/>
        <v>5.6970934865054046</v>
      </c>
      <c r="M614" s="2">
        <f t="shared" si="110"/>
        <v>18.013677216545513</v>
      </c>
      <c r="N614" s="3" t="b">
        <f t="shared" si="119"/>
        <v>0</v>
      </c>
      <c r="O614" s="3" t="str">
        <f t="shared" si="116"/>
        <v/>
      </c>
      <c r="P614" s="4" t="str">
        <f t="shared" si="117"/>
        <v/>
      </c>
      <c r="Q614" s="4" t="str">
        <f t="shared" si="118"/>
        <v/>
      </c>
      <c r="R614" s="4" t="str">
        <f t="shared" si="111"/>
        <v/>
      </c>
      <c r="S614" s="4" t="str">
        <f t="shared" si="112"/>
        <v/>
      </c>
      <c r="T614" s="100" t="str">
        <f t="shared" si="113"/>
        <v/>
      </c>
      <c r="V614" s="113"/>
    </row>
    <row r="615" spans="5:22" s="103" customFormat="1" x14ac:dyDescent="0.2">
      <c r="H615" s="14" t="e">
        <f t="shared" si="114"/>
        <v>#NUM!</v>
      </c>
      <c r="I615" s="104" t="e">
        <f>IF(ISNUMBER(results!C$38),4*PI()*F615/((G615*0.001)^2*results!C$38),4*PI()*F615/((G615*0.001)^2*results!D$38))</f>
        <v>#DIV/0!</v>
      </c>
      <c r="J615" s="15">
        <f t="shared" si="115"/>
        <v>5.6999999999999877</v>
      </c>
      <c r="K615" s="5">
        <f t="shared" si="108"/>
        <v>302</v>
      </c>
      <c r="L615" s="1">
        <f t="shared" si="109"/>
        <v>5.6970934865054046</v>
      </c>
      <c r="M615" s="2">
        <f t="shared" si="110"/>
        <v>18.013677216545513</v>
      </c>
      <c r="N615" s="3" t="b">
        <f t="shared" si="119"/>
        <v>0</v>
      </c>
      <c r="O615" s="3" t="str">
        <f t="shared" si="116"/>
        <v/>
      </c>
      <c r="P615" s="4" t="str">
        <f t="shared" si="117"/>
        <v/>
      </c>
      <c r="Q615" s="4" t="str">
        <f t="shared" si="118"/>
        <v/>
      </c>
      <c r="R615" s="4" t="str">
        <f t="shared" si="111"/>
        <v/>
      </c>
      <c r="S615" s="4" t="str">
        <f t="shared" si="112"/>
        <v/>
      </c>
      <c r="T615" s="100" t="str">
        <f t="shared" si="113"/>
        <v/>
      </c>
      <c r="V615" s="113"/>
    </row>
    <row r="616" spans="5:22" s="103" customFormat="1" x14ac:dyDescent="0.2">
      <c r="H616" s="14" t="e">
        <f t="shared" si="114"/>
        <v>#NUM!</v>
      </c>
      <c r="I616" s="104" t="e">
        <f>IF(ISNUMBER(results!C$38),4*PI()*F616/((G616*0.001)^2*results!C$38),4*PI()*F616/((G616*0.001)^2*results!D$38))</f>
        <v>#DIV/0!</v>
      </c>
      <c r="J616" s="15">
        <f t="shared" si="115"/>
        <v>5.6999999999999877</v>
      </c>
      <c r="K616" s="5">
        <f t="shared" si="108"/>
        <v>302</v>
      </c>
      <c r="L616" s="1">
        <f t="shared" si="109"/>
        <v>5.6970934865054046</v>
      </c>
      <c r="M616" s="2">
        <f t="shared" si="110"/>
        <v>18.013677216545513</v>
      </c>
      <c r="N616" s="3" t="b">
        <f t="shared" si="119"/>
        <v>0</v>
      </c>
      <c r="O616" s="3" t="str">
        <f t="shared" si="116"/>
        <v/>
      </c>
      <c r="P616" s="4" t="str">
        <f t="shared" si="117"/>
        <v/>
      </c>
      <c r="Q616" s="4" t="str">
        <f t="shared" si="118"/>
        <v/>
      </c>
      <c r="R616" s="4" t="str">
        <f t="shared" si="111"/>
        <v/>
      </c>
      <c r="S616" s="4" t="str">
        <f t="shared" si="112"/>
        <v/>
      </c>
      <c r="T616" s="100" t="str">
        <f t="shared" si="113"/>
        <v/>
      </c>
      <c r="V616" s="113"/>
    </row>
    <row r="617" spans="5:22" s="103" customFormat="1" x14ac:dyDescent="0.2">
      <c r="H617" s="14" t="e">
        <f t="shared" si="114"/>
        <v>#NUM!</v>
      </c>
      <c r="I617" s="104" t="e">
        <f>IF(ISNUMBER(results!C$38),4*PI()*F617/((G617*0.001)^2*results!C$38),4*PI()*F617/((G617*0.001)^2*results!D$38))</f>
        <v>#DIV/0!</v>
      </c>
      <c r="J617" s="15">
        <f t="shared" si="115"/>
        <v>5.6999999999999877</v>
      </c>
      <c r="K617" s="5">
        <f t="shared" si="108"/>
        <v>302</v>
      </c>
      <c r="L617" s="1">
        <f t="shared" si="109"/>
        <v>5.6970934865054046</v>
      </c>
      <c r="M617" s="2">
        <f t="shared" si="110"/>
        <v>18.013677216545513</v>
      </c>
      <c r="N617" s="3" t="b">
        <f t="shared" si="119"/>
        <v>0</v>
      </c>
      <c r="O617" s="3" t="str">
        <f t="shared" si="116"/>
        <v/>
      </c>
      <c r="P617" s="4" t="str">
        <f t="shared" si="117"/>
        <v/>
      </c>
      <c r="Q617" s="4" t="str">
        <f t="shared" si="118"/>
        <v/>
      </c>
      <c r="R617" s="4" t="str">
        <f t="shared" si="111"/>
        <v/>
      </c>
      <c r="S617" s="4" t="str">
        <f t="shared" si="112"/>
        <v/>
      </c>
      <c r="T617" s="100" t="str">
        <f t="shared" si="113"/>
        <v/>
      </c>
      <c r="V617" s="113"/>
    </row>
    <row r="618" spans="5:22" s="103" customFormat="1" x14ac:dyDescent="0.2">
      <c r="H618" s="14" t="e">
        <f t="shared" si="114"/>
        <v>#NUM!</v>
      </c>
      <c r="I618" s="104" t="e">
        <f>IF(ISNUMBER(results!C$38),4*PI()*F618/((G618*0.001)^2*results!C$38),4*PI()*F618/((G618*0.001)^2*results!D$38))</f>
        <v>#DIV/0!</v>
      </c>
      <c r="J618" s="15">
        <f t="shared" si="115"/>
        <v>5.6999999999999877</v>
      </c>
      <c r="K618" s="5">
        <f t="shared" si="108"/>
        <v>302</v>
      </c>
      <c r="L618" s="1">
        <f t="shared" si="109"/>
        <v>5.6970934865054046</v>
      </c>
      <c r="M618" s="2">
        <f t="shared" si="110"/>
        <v>18.013677216545513</v>
      </c>
      <c r="N618" s="3" t="b">
        <f t="shared" si="119"/>
        <v>0</v>
      </c>
      <c r="O618" s="3" t="str">
        <f t="shared" si="116"/>
        <v/>
      </c>
      <c r="P618" s="4" t="str">
        <f t="shared" si="117"/>
        <v/>
      </c>
      <c r="Q618" s="4" t="str">
        <f t="shared" si="118"/>
        <v/>
      </c>
      <c r="R618" s="4" t="str">
        <f t="shared" si="111"/>
        <v/>
      </c>
      <c r="S618" s="4" t="str">
        <f t="shared" si="112"/>
        <v/>
      </c>
      <c r="T618" s="100" t="str">
        <f t="shared" si="113"/>
        <v/>
      </c>
      <c r="V618" s="113"/>
    </row>
    <row r="619" spans="5:22" s="103" customFormat="1" x14ac:dyDescent="0.2">
      <c r="H619" s="14" t="e">
        <f t="shared" si="114"/>
        <v>#NUM!</v>
      </c>
      <c r="I619" s="104" t="e">
        <f>IF(ISNUMBER(results!C$38),4*PI()*F619/((G619*0.001)^2*results!C$38),4*PI()*F619/((G619*0.001)^2*results!D$38))</f>
        <v>#DIV/0!</v>
      </c>
      <c r="J619" s="15">
        <f t="shared" si="115"/>
        <v>5.6999999999999877</v>
      </c>
      <c r="K619" s="5">
        <f t="shared" si="108"/>
        <v>302</v>
      </c>
      <c r="L619" s="1">
        <f t="shared" si="109"/>
        <v>5.6970934865054046</v>
      </c>
      <c r="M619" s="2">
        <f t="shared" si="110"/>
        <v>18.013677216545513</v>
      </c>
      <c r="N619" s="3" t="b">
        <f t="shared" si="119"/>
        <v>0</v>
      </c>
      <c r="O619" s="3" t="str">
        <f t="shared" si="116"/>
        <v/>
      </c>
      <c r="P619" s="4" t="str">
        <f t="shared" si="117"/>
        <v/>
      </c>
      <c r="Q619" s="4" t="str">
        <f t="shared" si="118"/>
        <v/>
      </c>
      <c r="R619" s="4" t="str">
        <f t="shared" si="111"/>
        <v/>
      </c>
      <c r="S619" s="4" t="str">
        <f t="shared" si="112"/>
        <v/>
      </c>
      <c r="T619" s="100" t="str">
        <f t="shared" si="113"/>
        <v/>
      </c>
      <c r="V619" s="113"/>
    </row>
    <row r="620" spans="5:22" s="103" customFormat="1" x14ac:dyDescent="0.2">
      <c r="H620" s="14" t="e">
        <f t="shared" si="114"/>
        <v>#NUM!</v>
      </c>
      <c r="I620" s="104" t="e">
        <f>IF(ISNUMBER(results!C$38),4*PI()*F620/((G620*0.001)^2*results!C$38),4*PI()*F620/((G620*0.001)^2*results!D$38))</f>
        <v>#DIV/0!</v>
      </c>
      <c r="J620" s="15">
        <f t="shared" si="115"/>
        <v>5.6999999999999877</v>
      </c>
      <c r="K620" s="5">
        <f t="shared" si="108"/>
        <v>302</v>
      </c>
      <c r="L620" s="1">
        <f t="shared" si="109"/>
        <v>5.6970934865054046</v>
      </c>
      <c r="M620" s="2">
        <f t="shared" si="110"/>
        <v>18.013677216545513</v>
      </c>
      <c r="N620" s="3" t="b">
        <f t="shared" si="119"/>
        <v>0</v>
      </c>
      <c r="O620" s="3" t="str">
        <f t="shared" si="116"/>
        <v/>
      </c>
      <c r="P620" s="4" t="str">
        <f t="shared" si="117"/>
        <v/>
      </c>
      <c r="Q620" s="4" t="str">
        <f t="shared" si="118"/>
        <v/>
      </c>
      <c r="R620" s="4" t="str">
        <f t="shared" si="111"/>
        <v/>
      </c>
      <c r="S620" s="4" t="str">
        <f t="shared" si="112"/>
        <v/>
      </c>
      <c r="T620" s="100" t="str">
        <f t="shared" si="113"/>
        <v/>
      </c>
      <c r="V620" s="113"/>
    </row>
    <row r="621" spans="5:22" s="103" customFormat="1" x14ac:dyDescent="0.2">
      <c r="H621" s="14" t="e">
        <f t="shared" si="114"/>
        <v>#NUM!</v>
      </c>
      <c r="I621" s="104" t="e">
        <f>IF(ISNUMBER(results!C$38),4*PI()*F621/((G621*0.001)^2*results!C$38),4*PI()*F621/((G621*0.001)^2*results!D$38))</f>
        <v>#DIV/0!</v>
      </c>
      <c r="J621" s="15">
        <f t="shared" si="115"/>
        <v>5.6999999999999877</v>
      </c>
      <c r="K621" s="5">
        <f t="shared" si="108"/>
        <v>302</v>
      </c>
      <c r="L621" s="1">
        <f t="shared" si="109"/>
        <v>5.6970934865054046</v>
      </c>
      <c r="M621" s="2">
        <f t="shared" si="110"/>
        <v>18.013677216545513</v>
      </c>
      <c r="N621" s="3" t="b">
        <f t="shared" si="119"/>
        <v>0</v>
      </c>
      <c r="O621" s="3" t="str">
        <f t="shared" si="116"/>
        <v/>
      </c>
      <c r="P621" s="4" t="str">
        <f t="shared" si="117"/>
        <v/>
      </c>
      <c r="Q621" s="4" t="str">
        <f t="shared" si="118"/>
        <v/>
      </c>
      <c r="R621" s="4" t="str">
        <f t="shared" si="111"/>
        <v/>
      </c>
      <c r="S621" s="4" t="str">
        <f t="shared" si="112"/>
        <v/>
      </c>
      <c r="T621" s="100" t="str">
        <f t="shared" si="113"/>
        <v/>
      </c>
      <c r="V621" s="113"/>
    </row>
    <row r="622" spans="5:22" s="103" customFormat="1" x14ac:dyDescent="0.2">
      <c r="H622" s="14" t="e">
        <f t="shared" si="114"/>
        <v>#NUM!</v>
      </c>
      <c r="I622" s="104" t="e">
        <f>IF(ISNUMBER(results!C$38),4*PI()*F622/((G622*0.001)^2*results!C$38),4*PI()*F622/((G622*0.001)^2*results!D$38))</f>
        <v>#DIV/0!</v>
      </c>
      <c r="J622" s="15">
        <f t="shared" si="115"/>
        <v>5.6999999999999877</v>
      </c>
      <c r="K622" s="5">
        <f t="shared" si="108"/>
        <v>302</v>
      </c>
      <c r="L622" s="1">
        <f t="shared" si="109"/>
        <v>5.6970934865054046</v>
      </c>
      <c r="M622" s="2">
        <f t="shared" si="110"/>
        <v>18.013677216545513</v>
      </c>
      <c r="N622" s="3" t="b">
        <f t="shared" si="119"/>
        <v>0</v>
      </c>
      <c r="O622" s="3" t="str">
        <f t="shared" si="116"/>
        <v/>
      </c>
      <c r="P622" s="4" t="str">
        <f t="shared" si="117"/>
        <v/>
      </c>
      <c r="Q622" s="4" t="str">
        <f t="shared" si="118"/>
        <v/>
      </c>
      <c r="R622" s="4" t="str">
        <f t="shared" si="111"/>
        <v/>
      </c>
      <c r="S622" s="4" t="str">
        <f t="shared" si="112"/>
        <v/>
      </c>
      <c r="T622" s="100" t="str">
        <f t="shared" si="113"/>
        <v/>
      </c>
      <c r="V622" s="113"/>
    </row>
    <row r="623" spans="5:22" s="103" customFormat="1" x14ac:dyDescent="0.2">
      <c r="H623" s="14" t="e">
        <f t="shared" si="114"/>
        <v>#NUM!</v>
      </c>
      <c r="I623" s="104" t="e">
        <f>IF(ISNUMBER(results!C$38),4*PI()*F623/((G623*0.001)^2*results!C$38),4*PI()*F623/((G623*0.001)^2*results!D$38))</f>
        <v>#DIV/0!</v>
      </c>
      <c r="J623" s="15">
        <f t="shared" si="115"/>
        <v>5.6999999999999877</v>
      </c>
      <c r="K623" s="5">
        <f t="shared" si="108"/>
        <v>302</v>
      </c>
      <c r="L623" s="1">
        <f t="shared" si="109"/>
        <v>5.6970934865054046</v>
      </c>
      <c r="M623" s="2">
        <f t="shared" si="110"/>
        <v>18.013677216545513</v>
      </c>
      <c r="N623" s="3" t="b">
        <f t="shared" si="119"/>
        <v>0</v>
      </c>
      <c r="O623" s="3" t="str">
        <f t="shared" si="116"/>
        <v/>
      </c>
      <c r="P623" s="4" t="str">
        <f t="shared" si="117"/>
        <v/>
      </c>
      <c r="Q623" s="4" t="str">
        <f t="shared" si="118"/>
        <v/>
      </c>
      <c r="R623" s="4" t="str">
        <f t="shared" si="111"/>
        <v/>
      </c>
      <c r="S623" s="4" t="str">
        <f t="shared" si="112"/>
        <v/>
      </c>
      <c r="T623" s="100" t="str">
        <f t="shared" si="113"/>
        <v/>
      </c>
      <c r="V623" s="113"/>
    </row>
    <row r="624" spans="5:22" s="103" customFormat="1" x14ac:dyDescent="0.2">
      <c r="H624" s="14" t="e">
        <f t="shared" si="114"/>
        <v>#NUM!</v>
      </c>
      <c r="I624" s="104" t="e">
        <f>IF(ISNUMBER(results!C$38),4*PI()*F624/((G624*0.001)^2*results!C$38),4*PI()*F624/((G624*0.001)^2*results!D$38))</f>
        <v>#DIV/0!</v>
      </c>
      <c r="J624" s="15">
        <f t="shared" si="115"/>
        <v>5.6999999999999877</v>
      </c>
      <c r="K624" s="5">
        <f t="shared" si="108"/>
        <v>302</v>
      </c>
      <c r="L624" s="1">
        <f t="shared" si="109"/>
        <v>5.6970934865054046</v>
      </c>
      <c r="M624" s="2">
        <f t="shared" si="110"/>
        <v>18.013677216545513</v>
      </c>
      <c r="N624" s="3" t="b">
        <f t="shared" si="119"/>
        <v>0</v>
      </c>
      <c r="O624" s="3" t="str">
        <f t="shared" si="116"/>
        <v/>
      </c>
      <c r="P624" s="4" t="str">
        <f t="shared" si="117"/>
        <v/>
      </c>
      <c r="Q624" s="4" t="str">
        <f t="shared" si="118"/>
        <v/>
      </c>
      <c r="R624" s="4" t="str">
        <f t="shared" si="111"/>
        <v/>
      </c>
      <c r="S624" s="4" t="str">
        <f t="shared" si="112"/>
        <v/>
      </c>
      <c r="T624" s="100" t="str">
        <f t="shared" si="113"/>
        <v/>
      </c>
      <c r="V624" s="113"/>
    </row>
    <row r="625" spans="8:22" s="103" customFormat="1" x14ac:dyDescent="0.2">
      <c r="H625" s="14" t="e">
        <f t="shared" si="114"/>
        <v>#NUM!</v>
      </c>
      <c r="I625" s="104" t="e">
        <f>IF(ISNUMBER(results!C$38),4*PI()*F625/((G625*0.001)^2*results!C$38),4*PI()*F625/((G625*0.001)^2*results!D$38))</f>
        <v>#DIV/0!</v>
      </c>
      <c r="J625" s="15">
        <f t="shared" si="115"/>
        <v>5.6999999999999877</v>
      </c>
      <c r="K625" s="5">
        <f t="shared" si="108"/>
        <v>302</v>
      </c>
      <c r="L625" s="1">
        <f t="shared" si="109"/>
        <v>5.6970934865054046</v>
      </c>
      <c r="M625" s="2">
        <f t="shared" si="110"/>
        <v>18.013677216545513</v>
      </c>
      <c r="N625" s="3" t="b">
        <f t="shared" si="119"/>
        <v>0</v>
      </c>
      <c r="O625" s="3" t="str">
        <f t="shared" si="116"/>
        <v/>
      </c>
      <c r="P625" s="4" t="str">
        <f t="shared" si="117"/>
        <v/>
      </c>
      <c r="Q625" s="4" t="str">
        <f t="shared" si="118"/>
        <v/>
      </c>
      <c r="R625" s="4" t="str">
        <f t="shared" si="111"/>
        <v/>
      </c>
      <c r="S625" s="4" t="str">
        <f t="shared" si="112"/>
        <v/>
      </c>
      <c r="T625" s="100" t="str">
        <f t="shared" si="113"/>
        <v/>
      </c>
      <c r="V625" s="113"/>
    </row>
    <row r="626" spans="8:22" s="103" customFormat="1" x14ac:dyDescent="0.2">
      <c r="H626" s="14" t="e">
        <f t="shared" si="114"/>
        <v>#NUM!</v>
      </c>
      <c r="I626" s="104" t="e">
        <f>IF(ISNUMBER(results!C$38),4*PI()*F626/((G626*0.001)^2*results!C$38),4*PI()*F626/((G626*0.001)^2*results!D$38))</f>
        <v>#DIV/0!</v>
      </c>
      <c r="J626" s="15">
        <f t="shared" si="115"/>
        <v>5.6999999999999877</v>
      </c>
      <c r="K626" s="5">
        <f t="shared" si="108"/>
        <v>302</v>
      </c>
      <c r="L626" s="1">
        <f t="shared" si="109"/>
        <v>5.6970934865054046</v>
      </c>
      <c r="M626" s="2">
        <f t="shared" si="110"/>
        <v>18.013677216545513</v>
      </c>
      <c r="N626" s="3" t="b">
        <f t="shared" si="119"/>
        <v>0</v>
      </c>
      <c r="O626" s="3" t="str">
        <f t="shared" si="116"/>
        <v/>
      </c>
      <c r="P626" s="4" t="str">
        <f t="shared" si="117"/>
        <v/>
      </c>
      <c r="Q626" s="4" t="str">
        <f t="shared" si="118"/>
        <v/>
      </c>
      <c r="R626" s="4" t="str">
        <f t="shared" si="111"/>
        <v/>
      </c>
      <c r="S626" s="4" t="str">
        <f t="shared" si="112"/>
        <v/>
      </c>
      <c r="T626" s="100" t="str">
        <f t="shared" si="113"/>
        <v/>
      </c>
      <c r="V626" s="113"/>
    </row>
    <row r="627" spans="8:22" s="103" customFormat="1" x14ac:dyDescent="0.2">
      <c r="H627" s="14" t="e">
        <f t="shared" si="114"/>
        <v>#NUM!</v>
      </c>
      <c r="I627" s="104" t="e">
        <f>IF(ISNUMBER(results!C$38),4*PI()*F627/((G627*0.001)^2*results!C$38),4*PI()*F627/((G627*0.001)^2*results!D$38))</f>
        <v>#DIV/0!</v>
      </c>
      <c r="J627" s="15">
        <f t="shared" si="115"/>
        <v>5.6999999999999877</v>
      </c>
      <c r="K627" s="5">
        <f t="shared" si="108"/>
        <v>302</v>
      </c>
      <c r="L627" s="1">
        <f t="shared" si="109"/>
        <v>5.6970934865054046</v>
      </c>
      <c r="M627" s="2">
        <f t="shared" si="110"/>
        <v>18.013677216545513</v>
      </c>
      <c r="N627" s="3" t="b">
        <f t="shared" si="119"/>
        <v>0</v>
      </c>
      <c r="O627" s="3" t="str">
        <f t="shared" si="116"/>
        <v/>
      </c>
      <c r="P627" s="4" t="str">
        <f t="shared" si="117"/>
        <v/>
      </c>
      <c r="Q627" s="4" t="str">
        <f t="shared" si="118"/>
        <v/>
      </c>
      <c r="R627" s="4" t="str">
        <f t="shared" si="111"/>
        <v/>
      </c>
      <c r="S627" s="4" t="str">
        <f t="shared" si="112"/>
        <v/>
      </c>
      <c r="T627" s="100" t="str">
        <f t="shared" si="113"/>
        <v/>
      </c>
      <c r="V627" s="113"/>
    </row>
    <row r="628" spans="8:22" s="103" customFormat="1" x14ac:dyDescent="0.2">
      <c r="H628" s="14" t="e">
        <f t="shared" si="114"/>
        <v>#NUM!</v>
      </c>
      <c r="I628" s="104" t="e">
        <f>IF(ISNUMBER(results!C$38),4*PI()*F628/((G628*0.001)^2*results!C$38),4*PI()*F628/((G628*0.001)^2*results!D$38))</f>
        <v>#DIV/0!</v>
      </c>
      <c r="J628" s="15">
        <f t="shared" si="115"/>
        <v>5.6999999999999877</v>
      </c>
      <c r="K628" s="5">
        <f t="shared" si="108"/>
        <v>302</v>
      </c>
      <c r="L628" s="1">
        <f t="shared" si="109"/>
        <v>5.6970934865054046</v>
      </c>
      <c r="M628" s="2">
        <f t="shared" si="110"/>
        <v>18.013677216545513</v>
      </c>
      <c r="N628" s="3" t="b">
        <f t="shared" si="119"/>
        <v>0</v>
      </c>
      <c r="O628" s="3" t="str">
        <f t="shared" si="116"/>
        <v/>
      </c>
      <c r="P628" s="4" t="str">
        <f t="shared" si="117"/>
        <v/>
      </c>
      <c r="Q628" s="4" t="str">
        <f t="shared" si="118"/>
        <v/>
      </c>
      <c r="R628" s="4" t="str">
        <f t="shared" si="111"/>
        <v/>
      </c>
      <c r="S628" s="4" t="str">
        <f t="shared" si="112"/>
        <v/>
      </c>
      <c r="T628" s="100" t="str">
        <f t="shared" si="113"/>
        <v/>
      </c>
      <c r="V628" s="113"/>
    </row>
    <row r="629" spans="8:22" s="103" customFormat="1" x14ac:dyDescent="0.2">
      <c r="H629" s="14" t="e">
        <f t="shared" si="114"/>
        <v>#NUM!</v>
      </c>
      <c r="I629" s="104" t="e">
        <f>IF(ISNUMBER(results!C$38),4*PI()*F629/((G629*0.001)^2*results!C$38),4*PI()*F629/((G629*0.001)^2*results!D$38))</f>
        <v>#DIV/0!</v>
      </c>
      <c r="J629" s="15">
        <f t="shared" si="115"/>
        <v>5.6999999999999877</v>
      </c>
      <c r="K629" s="5">
        <f t="shared" si="108"/>
        <v>302</v>
      </c>
      <c r="L629" s="1">
        <f t="shared" si="109"/>
        <v>5.6970934865054046</v>
      </c>
      <c r="M629" s="2">
        <f t="shared" si="110"/>
        <v>18.013677216545513</v>
      </c>
      <c r="N629" s="3" t="b">
        <f t="shared" si="119"/>
        <v>0</v>
      </c>
      <c r="O629" s="3" t="str">
        <f t="shared" si="116"/>
        <v/>
      </c>
      <c r="P629" s="4" t="str">
        <f t="shared" si="117"/>
        <v/>
      </c>
      <c r="Q629" s="4" t="str">
        <f t="shared" si="118"/>
        <v/>
      </c>
      <c r="R629" s="4" t="str">
        <f t="shared" si="111"/>
        <v/>
      </c>
      <c r="S629" s="4" t="str">
        <f t="shared" si="112"/>
        <v/>
      </c>
      <c r="T629" s="100" t="str">
        <f t="shared" si="113"/>
        <v/>
      </c>
      <c r="V629" s="113"/>
    </row>
    <row r="630" spans="8:22" s="103" customFormat="1" x14ac:dyDescent="0.2">
      <c r="H630" s="14" t="e">
        <f t="shared" si="114"/>
        <v>#NUM!</v>
      </c>
      <c r="I630" s="104" t="e">
        <f>IF(ISNUMBER(results!C$38),4*PI()*F630/((G630*0.001)^2*results!C$38),4*PI()*F630/((G630*0.001)^2*results!D$38))</f>
        <v>#DIV/0!</v>
      </c>
      <c r="J630" s="15">
        <f t="shared" si="115"/>
        <v>5.6999999999999877</v>
      </c>
      <c r="K630" s="5">
        <f t="shared" si="108"/>
        <v>302</v>
      </c>
      <c r="L630" s="1">
        <f t="shared" si="109"/>
        <v>5.6970934865054046</v>
      </c>
      <c r="M630" s="2">
        <f t="shared" si="110"/>
        <v>18.013677216545513</v>
      </c>
      <c r="N630" s="3" t="b">
        <f t="shared" si="119"/>
        <v>0</v>
      </c>
      <c r="O630" s="3" t="str">
        <f t="shared" si="116"/>
        <v/>
      </c>
      <c r="P630" s="4" t="str">
        <f t="shared" si="117"/>
        <v/>
      </c>
      <c r="Q630" s="4" t="str">
        <f t="shared" si="118"/>
        <v/>
      </c>
      <c r="R630" s="4" t="str">
        <f t="shared" si="111"/>
        <v/>
      </c>
      <c r="S630" s="4" t="str">
        <f t="shared" si="112"/>
        <v/>
      </c>
      <c r="T630" s="100" t="str">
        <f t="shared" si="113"/>
        <v/>
      </c>
      <c r="V630" s="113"/>
    </row>
    <row r="631" spans="8:22" s="103" customFormat="1" x14ac:dyDescent="0.2">
      <c r="H631" s="14" t="e">
        <f t="shared" si="114"/>
        <v>#NUM!</v>
      </c>
      <c r="I631" s="104" t="e">
        <f>IF(ISNUMBER(results!C$38),4*PI()*F631/((G631*0.001)^2*results!C$38),4*PI()*F631/((G631*0.001)^2*results!D$38))</f>
        <v>#DIV/0!</v>
      </c>
      <c r="J631" s="15">
        <f t="shared" si="115"/>
        <v>5.6999999999999877</v>
      </c>
      <c r="K631" s="5">
        <f t="shared" si="108"/>
        <v>302</v>
      </c>
      <c r="L631" s="1">
        <f t="shared" si="109"/>
        <v>5.6970934865054046</v>
      </c>
      <c r="M631" s="2">
        <f t="shared" si="110"/>
        <v>18.013677216545513</v>
      </c>
      <c r="N631" s="3" t="b">
        <f t="shared" si="119"/>
        <v>0</v>
      </c>
      <c r="O631" s="3" t="str">
        <f t="shared" si="116"/>
        <v/>
      </c>
      <c r="P631" s="4" t="str">
        <f t="shared" si="117"/>
        <v/>
      </c>
      <c r="Q631" s="4" t="str">
        <f t="shared" si="118"/>
        <v/>
      </c>
      <c r="R631" s="4" t="str">
        <f t="shared" si="111"/>
        <v/>
      </c>
      <c r="S631" s="4" t="str">
        <f t="shared" si="112"/>
        <v/>
      </c>
      <c r="T631" s="100" t="str">
        <f t="shared" si="113"/>
        <v/>
      </c>
      <c r="V631" s="113"/>
    </row>
    <row r="632" spans="8:22" s="103" customFormat="1" x14ac:dyDescent="0.2">
      <c r="H632" s="14" t="e">
        <f t="shared" si="114"/>
        <v>#NUM!</v>
      </c>
      <c r="I632" s="104" t="e">
        <f>IF(ISNUMBER(results!C$38),4*PI()*F632/((G632*0.001)^2*results!C$38),4*PI()*F632/((G632*0.001)^2*results!D$38))</f>
        <v>#DIV/0!</v>
      </c>
      <c r="J632" s="15">
        <f t="shared" si="115"/>
        <v>5.6999999999999877</v>
      </c>
      <c r="K632" s="5">
        <f t="shared" si="108"/>
        <v>302</v>
      </c>
      <c r="L632" s="1">
        <f t="shared" si="109"/>
        <v>5.6970934865054046</v>
      </c>
      <c r="M632" s="2">
        <f t="shared" si="110"/>
        <v>18.013677216545513</v>
      </c>
      <c r="N632" s="3" t="b">
        <f t="shared" si="119"/>
        <v>0</v>
      </c>
      <c r="O632" s="3" t="str">
        <f t="shared" si="116"/>
        <v/>
      </c>
      <c r="P632" s="4" t="str">
        <f t="shared" si="117"/>
        <v/>
      </c>
      <c r="Q632" s="4" t="str">
        <f t="shared" si="118"/>
        <v/>
      </c>
      <c r="R632" s="4" t="str">
        <f t="shared" si="111"/>
        <v/>
      </c>
      <c r="S632" s="4" t="str">
        <f t="shared" si="112"/>
        <v/>
      </c>
      <c r="T632" s="100" t="str">
        <f t="shared" si="113"/>
        <v/>
      </c>
      <c r="V632" s="113"/>
    </row>
    <row r="633" spans="8:22" s="103" customFormat="1" x14ac:dyDescent="0.2">
      <c r="H633" s="14" t="e">
        <f t="shared" si="114"/>
        <v>#NUM!</v>
      </c>
      <c r="I633" s="104" t="e">
        <f>IF(ISNUMBER(results!C$38),4*PI()*F633/((G633*0.001)^2*results!C$38),4*PI()*F633/((G633*0.001)^2*results!D$38))</f>
        <v>#DIV/0!</v>
      </c>
      <c r="J633" s="15">
        <f t="shared" si="115"/>
        <v>5.6999999999999877</v>
      </c>
      <c r="K633" s="5">
        <f t="shared" si="108"/>
        <v>302</v>
      </c>
      <c r="L633" s="1">
        <f t="shared" si="109"/>
        <v>5.6970934865054046</v>
      </c>
      <c r="M633" s="2">
        <f t="shared" si="110"/>
        <v>18.013677216545513</v>
      </c>
      <c r="N633" s="3" t="b">
        <f t="shared" si="119"/>
        <v>0</v>
      </c>
      <c r="O633" s="3" t="str">
        <f t="shared" si="116"/>
        <v/>
      </c>
      <c r="P633" s="4" t="str">
        <f t="shared" si="117"/>
        <v/>
      </c>
      <c r="Q633" s="4" t="str">
        <f t="shared" si="118"/>
        <v/>
      </c>
      <c r="R633" s="4" t="str">
        <f t="shared" si="111"/>
        <v/>
      </c>
      <c r="S633" s="4" t="str">
        <f t="shared" si="112"/>
        <v/>
      </c>
      <c r="T633" s="100" t="str">
        <f t="shared" si="113"/>
        <v/>
      </c>
      <c r="V633" s="113"/>
    </row>
    <row r="634" spans="8:22" s="103" customFormat="1" x14ac:dyDescent="0.2">
      <c r="H634" s="14" t="e">
        <f t="shared" si="114"/>
        <v>#NUM!</v>
      </c>
      <c r="I634" s="104" t="e">
        <f>IF(ISNUMBER(results!C$38),4*PI()*F634/((G634*0.001)^2*results!C$38),4*PI()*F634/((G634*0.001)^2*results!D$38))</f>
        <v>#DIV/0!</v>
      </c>
      <c r="J634" s="15">
        <f t="shared" si="115"/>
        <v>5.6999999999999877</v>
      </c>
      <c r="K634" s="5">
        <f t="shared" si="108"/>
        <v>302</v>
      </c>
      <c r="L634" s="1">
        <f t="shared" si="109"/>
        <v>5.6970934865054046</v>
      </c>
      <c r="M634" s="2">
        <f t="shared" si="110"/>
        <v>18.013677216545513</v>
      </c>
      <c r="N634" s="3" t="b">
        <f t="shared" si="119"/>
        <v>0</v>
      </c>
      <c r="O634" s="3" t="str">
        <f t="shared" si="116"/>
        <v/>
      </c>
      <c r="P634" s="4" t="str">
        <f t="shared" si="117"/>
        <v/>
      </c>
      <c r="Q634" s="4" t="str">
        <f t="shared" si="118"/>
        <v/>
      </c>
      <c r="R634" s="4" t="str">
        <f t="shared" si="111"/>
        <v/>
      </c>
      <c r="S634" s="4" t="str">
        <f t="shared" si="112"/>
        <v/>
      </c>
      <c r="T634" s="100" t="str">
        <f t="shared" si="113"/>
        <v/>
      </c>
      <c r="V634" s="113"/>
    </row>
    <row r="635" spans="8:22" s="103" customFormat="1" x14ac:dyDescent="0.2">
      <c r="H635" s="14" t="e">
        <f t="shared" si="114"/>
        <v>#NUM!</v>
      </c>
      <c r="I635" s="104" t="e">
        <f>IF(ISNUMBER(results!C$38),4*PI()*F635/((G635*0.001)^2*results!C$38),4*PI()*F635/((G635*0.001)^2*results!D$38))</f>
        <v>#DIV/0!</v>
      </c>
      <c r="J635" s="15">
        <f t="shared" si="115"/>
        <v>5.6999999999999877</v>
      </c>
      <c r="K635" s="5">
        <f t="shared" si="108"/>
        <v>302</v>
      </c>
      <c r="L635" s="1">
        <f t="shared" si="109"/>
        <v>5.6970934865054046</v>
      </c>
      <c r="M635" s="2">
        <f t="shared" si="110"/>
        <v>18.013677216545513</v>
      </c>
      <c r="N635" s="3" t="b">
        <f t="shared" si="119"/>
        <v>0</v>
      </c>
      <c r="O635" s="3" t="str">
        <f t="shared" si="116"/>
        <v/>
      </c>
      <c r="P635" s="4" t="str">
        <f t="shared" si="117"/>
        <v/>
      </c>
      <c r="Q635" s="4" t="str">
        <f t="shared" si="118"/>
        <v/>
      </c>
      <c r="R635" s="4" t="str">
        <f t="shared" si="111"/>
        <v/>
      </c>
      <c r="S635" s="4" t="str">
        <f t="shared" si="112"/>
        <v/>
      </c>
      <c r="T635" s="100" t="str">
        <f t="shared" si="113"/>
        <v/>
      </c>
      <c r="V635" s="113"/>
    </row>
    <row r="636" spans="8:22" s="103" customFormat="1" x14ac:dyDescent="0.2">
      <c r="H636" s="14" t="e">
        <f t="shared" si="114"/>
        <v>#NUM!</v>
      </c>
      <c r="I636" s="104" t="e">
        <f>IF(ISNUMBER(results!C$38),4*PI()*F636/((G636*0.001)^2*results!C$38),4*PI()*F636/((G636*0.001)^2*results!D$38))</f>
        <v>#DIV/0!</v>
      </c>
      <c r="J636" s="15">
        <f t="shared" si="115"/>
        <v>5.6999999999999877</v>
      </c>
      <c r="K636" s="5">
        <f t="shared" si="108"/>
        <v>302</v>
      </c>
      <c r="L636" s="1">
        <f t="shared" si="109"/>
        <v>5.6970934865054046</v>
      </c>
      <c r="M636" s="2">
        <f t="shared" si="110"/>
        <v>18.013677216545513</v>
      </c>
      <c r="N636" s="3" t="b">
        <f t="shared" si="119"/>
        <v>0</v>
      </c>
      <c r="O636" s="3" t="str">
        <f t="shared" si="116"/>
        <v/>
      </c>
      <c r="P636" s="4" t="str">
        <f t="shared" si="117"/>
        <v/>
      </c>
      <c r="Q636" s="4" t="str">
        <f t="shared" si="118"/>
        <v/>
      </c>
      <c r="R636" s="4" t="str">
        <f t="shared" si="111"/>
        <v/>
      </c>
      <c r="S636" s="4" t="str">
        <f t="shared" si="112"/>
        <v/>
      </c>
      <c r="T636" s="100" t="str">
        <f t="shared" si="113"/>
        <v/>
      </c>
      <c r="V636" s="113"/>
    </row>
    <row r="637" spans="8:22" s="103" customFormat="1" x14ac:dyDescent="0.2">
      <c r="H637" s="14" t="e">
        <f t="shared" si="114"/>
        <v>#NUM!</v>
      </c>
      <c r="I637" s="104" t="e">
        <f>IF(ISNUMBER(results!C$38),4*PI()*F637/((G637*0.001)^2*results!C$38),4*PI()*F637/((G637*0.001)^2*results!D$38))</f>
        <v>#DIV/0!</v>
      </c>
      <c r="J637" s="15">
        <f t="shared" si="115"/>
        <v>5.6999999999999877</v>
      </c>
      <c r="K637" s="5">
        <f t="shared" si="108"/>
        <v>302</v>
      </c>
      <c r="L637" s="1">
        <f t="shared" si="109"/>
        <v>5.6970934865054046</v>
      </c>
      <c r="M637" s="2">
        <f t="shared" si="110"/>
        <v>18.013677216545513</v>
      </c>
      <c r="N637" s="3" t="b">
        <f t="shared" si="119"/>
        <v>0</v>
      </c>
      <c r="O637" s="3" t="str">
        <f t="shared" si="116"/>
        <v/>
      </c>
      <c r="P637" s="4" t="str">
        <f t="shared" si="117"/>
        <v/>
      </c>
      <c r="Q637" s="4" t="str">
        <f t="shared" si="118"/>
        <v/>
      </c>
      <c r="R637" s="4" t="str">
        <f t="shared" si="111"/>
        <v/>
      </c>
      <c r="S637" s="4" t="str">
        <f t="shared" si="112"/>
        <v/>
      </c>
      <c r="T637" s="100" t="str">
        <f t="shared" si="113"/>
        <v/>
      </c>
      <c r="V637" s="113"/>
    </row>
    <row r="638" spans="8:22" s="103" customFormat="1" x14ac:dyDescent="0.2">
      <c r="H638" s="14" t="e">
        <f t="shared" si="114"/>
        <v>#NUM!</v>
      </c>
      <c r="I638" s="104" t="e">
        <f>IF(ISNUMBER(results!C$38),4*PI()*F638/((G638*0.001)^2*results!C$38),4*PI()*F638/((G638*0.001)^2*results!D$38))</f>
        <v>#DIV/0!</v>
      </c>
      <c r="J638" s="15">
        <f t="shared" si="115"/>
        <v>5.6999999999999877</v>
      </c>
      <c r="K638" s="5">
        <f t="shared" si="108"/>
        <v>302</v>
      </c>
      <c r="L638" s="1">
        <f t="shared" si="109"/>
        <v>5.6970934865054046</v>
      </c>
      <c r="M638" s="2">
        <f t="shared" si="110"/>
        <v>18.013677216545513</v>
      </c>
      <c r="N638" s="3" t="b">
        <f t="shared" si="119"/>
        <v>0</v>
      </c>
      <c r="O638" s="3" t="str">
        <f t="shared" si="116"/>
        <v/>
      </c>
      <c r="P638" s="4" t="str">
        <f t="shared" si="117"/>
        <v/>
      </c>
      <c r="Q638" s="4" t="str">
        <f t="shared" si="118"/>
        <v/>
      </c>
      <c r="R638" s="4" t="str">
        <f t="shared" si="111"/>
        <v/>
      </c>
      <c r="S638" s="4" t="str">
        <f t="shared" si="112"/>
        <v/>
      </c>
      <c r="T638" s="100" t="str">
        <f t="shared" si="113"/>
        <v/>
      </c>
      <c r="V638" s="113"/>
    </row>
    <row r="639" spans="8:22" s="103" customFormat="1" x14ac:dyDescent="0.2">
      <c r="H639" s="14" t="e">
        <f t="shared" si="114"/>
        <v>#NUM!</v>
      </c>
      <c r="I639" s="104" t="e">
        <f>IF(ISNUMBER(results!C$38),4*PI()*F639/((G639*0.001)^2*results!C$38),4*PI()*F639/((G639*0.001)^2*results!D$38))</f>
        <v>#DIV/0!</v>
      </c>
      <c r="J639" s="15">
        <f t="shared" si="115"/>
        <v>5.6999999999999877</v>
      </c>
      <c r="K639" s="5">
        <f t="shared" si="108"/>
        <v>302</v>
      </c>
      <c r="L639" s="1">
        <f t="shared" si="109"/>
        <v>5.6970934865054046</v>
      </c>
      <c r="M639" s="2">
        <f t="shared" si="110"/>
        <v>18.013677216545513</v>
      </c>
      <c r="N639" s="3" t="b">
        <f t="shared" si="119"/>
        <v>0</v>
      </c>
      <c r="O639" s="3" t="str">
        <f t="shared" si="116"/>
        <v/>
      </c>
      <c r="P639" s="4" t="str">
        <f t="shared" si="117"/>
        <v/>
      </c>
      <c r="Q639" s="4" t="str">
        <f t="shared" si="118"/>
        <v/>
      </c>
      <c r="R639" s="4" t="str">
        <f t="shared" si="111"/>
        <v/>
      </c>
      <c r="S639" s="4" t="str">
        <f t="shared" si="112"/>
        <v/>
      </c>
      <c r="T639" s="100" t="str">
        <f t="shared" si="113"/>
        <v/>
      </c>
      <c r="V639" s="113"/>
    </row>
    <row r="640" spans="8:22" s="103" customFormat="1" x14ac:dyDescent="0.2">
      <c r="H640" s="14" t="e">
        <f t="shared" si="114"/>
        <v>#NUM!</v>
      </c>
      <c r="I640" s="104" t="e">
        <f>IF(ISNUMBER(results!C$38),4*PI()*F640/((G640*0.001)^2*results!C$38),4*PI()*F640/((G640*0.001)^2*results!D$38))</f>
        <v>#DIV/0!</v>
      </c>
      <c r="J640" s="15">
        <f t="shared" si="115"/>
        <v>5.6999999999999877</v>
      </c>
      <c r="K640" s="5">
        <f t="shared" si="108"/>
        <v>302</v>
      </c>
      <c r="L640" s="1">
        <f t="shared" si="109"/>
        <v>5.6970934865054046</v>
      </c>
      <c r="M640" s="2">
        <f t="shared" si="110"/>
        <v>18.013677216545513</v>
      </c>
      <c r="N640" s="3" t="b">
        <f t="shared" si="119"/>
        <v>0</v>
      </c>
      <c r="O640" s="3" t="str">
        <f t="shared" si="116"/>
        <v/>
      </c>
      <c r="P640" s="4" t="str">
        <f t="shared" si="117"/>
        <v/>
      </c>
      <c r="Q640" s="4" t="str">
        <f t="shared" si="118"/>
        <v/>
      </c>
      <c r="R640" s="4" t="str">
        <f t="shared" si="111"/>
        <v/>
      </c>
      <c r="S640" s="4" t="str">
        <f t="shared" si="112"/>
        <v/>
      </c>
      <c r="T640" s="100" t="str">
        <f t="shared" si="113"/>
        <v/>
      </c>
      <c r="V640" s="113"/>
    </row>
    <row r="641" spans="8:22" s="103" customFormat="1" x14ac:dyDescent="0.2">
      <c r="H641" s="14" t="e">
        <f t="shared" si="114"/>
        <v>#NUM!</v>
      </c>
      <c r="I641" s="104" t="e">
        <f>IF(ISNUMBER(results!C$38),4*PI()*F641/((G641*0.001)^2*results!C$38),4*PI()*F641/((G641*0.001)^2*results!D$38))</f>
        <v>#DIV/0!</v>
      </c>
      <c r="J641" s="15">
        <f t="shared" si="115"/>
        <v>5.6999999999999877</v>
      </c>
      <c r="K641" s="5">
        <f t="shared" si="108"/>
        <v>302</v>
      </c>
      <c r="L641" s="1">
        <f t="shared" si="109"/>
        <v>5.6970934865054046</v>
      </c>
      <c r="M641" s="2">
        <f t="shared" si="110"/>
        <v>18.013677216545513</v>
      </c>
      <c r="N641" s="3" t="b">
        <f t="shared" si="119"/>
        <v>0</v>
      </c>
      <c r="O641" s="3" t="str">
        <f t="shared" si="116"/>
        <v/>
      </c>
      <c r="P641" s="4" t="str">
        <f t="shared" si="117"/>
        <v/>
      </c>
      <c r="Q641" s="4" t="str">
        <f t="shared" si="118"/>
        <v/>
      </c>
      <c r="R641" s="4" t="str">
        <f t="shared" si="111"/>
        <v/>
      </c>
      <c r="S641" s="4" t="str">
        <f t="shared" si="112"/>
        <v/>
      </c>
      <c r="T641" s="100" t="str">
        <f t="shared" si="113"/>
        <v/>
      </c>
      <c r="V641" s="113"/>
    </row>
    <row r="642" spans="8:22" s="103" customFormat="1" x14ac:dyDescent="0.2">
      <c r="H642" s="14" t="e">
        <f t="shared" si="114"/>
        <v>#NUM!</v>
      </c>
      <c r="I642" s="104" t="e">
        <f>IF(ISNUMBER(results!C$38),4*PI()*F642/((G642*0.001)^2*results!C$38),4*PI()*F642/((G642*0.001)^2*results!D$38))</f>
        <v>#DIV/0!</v>
      </c>
      <c r="J642" s="15">
        <f t="shared" si="115"/>
        <v>5.6999999999999877</v>
      </c>
      <c r="K642" s="5">
        <f t="shared" si="108"/>
        <v>302</v>
      </c>
      <c r="L642" s="1">
        <f t="shared" si="109"/>
        <v>5.6970934865054046</v>
      </c>
      <c r="M642" s="2">
        <f t="shared" si="110"/>
        <v>18.013677216545513</v>
      </c>
      <c r="N642" s="3" t="b">
        <f t="shared" si="119"/>
        <v>0</v>
      </c>
      <c r="O642" s="3" t="str">
        <f t="shared" si="116"/>
        <v/>
      </c>
      <c r="P642" s="4" t="str">
        <f t="shared" si="117"/>
        <v/>
      </c>
      <c r="Q642" s="4" t="str">
        <f t="shared" si="118"/>
        <v/>
      </c>
      <c r="R642" s="4" t="str">
        <f t="shared" si="111"/>
        <v/>
      </c>
      <c r="S642" s="4" t="str">
        <f t="shared" si="112"/>
        <v/>
      </c>
      <c r="T642" s="100" t="str">
        <f t="shared" si="113"/>
        <v/>
      </c>
      <c r="V642" s="113"/>
    </row>
    <row r="643" spans="8:22" s="103" customFormat="1" x14ac:dyDescent="0.2">
      <c r="H643" s="14" t="e">
        <f t="shared" si="114"/>
        <v>#NUM!</v>
      </c>
      <c r="I643" s="104" t="e">
        <f>IF(ISNUMBER(results!C$38),4*PI()*F643/((G643*0.001)^2*results!C$38),4*PI()*F643/((G643*0.001)^2*results!D$38))</f>
        <v>#DIV/0!</v>
      </c>
      <c r="J643" s="15">
        <f t="shared" si="115"/>
        <v>5.6999999999999877</v>
      </c>
      <c r="K643" s="5">
        <f t="shared" si="108"/>
        <v>302</v>
      </c>
      <c r="L643" s="1">
        <f t="shared" si="109"/>
        <v>5.6970934865054046</v>
      </c>
      <c r="M643" s="2">
        <f t="shared" si="110"/>
        <v>18.013677216545513</v>
      </c>
      <c r="N643" s="3" t="b">
        <f t="shared" si="119"/>
        <v>0</v>
      </c>
      <c r="O643" s="3" t="str">
        <f t="shared" si="116"/>
        <v/>
      </c>
      <c r="P643" s="4" t="str">
        <f t="shared" si="117"/>
        <v/>
      </c>
      <c r="Q643" s="4" t="str">
        <f t="shared" si="118"/>
        <v/>
      </c>
      <c r="R643" s="4" t="str">
        <f t="shared" si="111"/>
        <v/>
      </c>
      <c r="S643" s="4" t="str">
        <f t="shared" si="112"/>
        <v/>
      </c>
      <c r="T643" s="100" t="str">
        <f t="shared" si="113"/>
        <v/>
      </c>
      <c r="V643" s="113"/>
    </row>
    <row r="644" spans="8:22" s="103" customFormat="1" x14ac:dyDescent="0.2">
      <c r="H644" s="14" t="e">
        <f t="shared" si="114"/>
        <v>#NUM!</v>
      </c>
      <c r="I644" s="104" t="e">
        <f>IF(ISNUMBER(results!C$38),4*PI()*F644/((G644*0.001)^2*results!C$38),4*PI()*F644/((G644*0.001)^2*results!D$38))</f>
        <v>#DIV/0!</v>
      </c>
      <c r="J644" s="15">
        <f t="shared" si="115"/>
        <v>5.6999999999999877</v>
      </c>
      <c r="K644" s="5">
        <f t="shared" ref="K644:K707" si="120">IF(NOT(J644=FALSE),MATCH(J644,H:H),"")</f>
        <v>302</v>
      </c>
      <c r="L644" s="1">
        <f t="shared" ref="L644:L707" si="121">IF(NOT(J644=FALSE),INDEX(H:H,K644),"")</f>
        <v>5.6970934865054046</v>
      </c>
      <c r="M644" s="2">
        <f t="shared" ref="M644:M707" si="122">IF(NOT(J644=FALSE),INDEX(I:I,K644),"")</f>
        <v>18.013677216545513</v>
      </c>
      <c r="N644" s="3" t="b">
        <f t="shared" si="119"/>
        <v>0</v>
      </c>
      <c r="O644" s="3" t="str">
        <f t="shared" si="116"/>
        <v/>
      </c>
      <c r="P644" s="4" t="str">
        <f t="shared" si="117"/>
        <v/>
      </c>
      <c r="Q644" s="4" t="str">
        <f t="shared" si="118"/>
        <v/>
      </c>
      <c r="R644" s="4" t="str">
        <f t="shared" ref="R644:R707" si="123">IF(NOT(Q644=""),Q644-(P644*V$29),"")</f>
        <v/>
      </c>
      <c r="S644" s="4" t="str">
        <f t="shared" ref="S644:S707" si="124">IF(NOT(Q644=""),(Q644-V$30)/P644,"")</f>
        <v/>
      </c>
      <c r="T644" s="100" t="str">
        <f t="shared" ref="T644:T707" si="125">IF(NOT(Q644=""),((V$29-(Q644-V$30)/P644))^2,"")</f>
        <v/>
      </c>
      <c r="V644" s="113"/>
    </row>
    <row r="645" spans="8:22" s="103" customFormat="1" x14ac:dyDescent="0.2">
      <c r="H645" s="14" t="e">
        <f t="shared" ref="H645:H708" si="126">LN(E645)</f>
        <v>#NUM!</v>
      </c>
      <c r="I645" s="104" t="e">
        <f>IF(ISNUMBER(results!C$38),4*PI()*F645/((G645*0.001)^2*results!C$38),4*PI()*F645/((G645*0.001)^2*results!D$38))</f>
        <v>#DIV/0!</v>
      </c>
      <c r="J645" s="15">
        <f t="shared" ref="J645:J708" si="127">IF(J644="","",IF(J644+V$5&lt;=LN(X$9),J644+V$5,J644))</f>
        <v>5.6999999999999877</v>
      </c>
      <c r="K645" s="5">
        <f t="shared" si="120"/>
        <v>302</v>
      </c>
      <c r="L645" s="1">
        <f t="shared" si="121"/>
        <v>5.6970934865054046</v>
      </c>
      <c r="M645" s="2">
        <f t="shared" si="122"/>
        <v>18.013677216545513</v>
      </c>
      <c r="N645" s="3" t="b">
        <f t="shared" si="119"/>
        <v>0</v>
      </c>
      <c r="O645" s="3" t="str">
        <f t="shared" ref="O645:O708" si="128">IF(NOT(N645=FALSE),MATCH(N645,H:H),"")</f>
        <v/>
      </c>
      <c r="P645" s="4" t="str">
        <f t="shared" ref="P645:P708" si="129">IF(NOT(OR(O645=O644,N645=FALSE)),INDEX(H:H,O645),"")</f>
        <v/>
      </c>
      <c r="Q645" s="4" t="str">
        <f t="shared" ref="Q645:Q708" si="130">IF(NOT(OR(O645=O644,N645=FALSE)),INDEX(I:I,O645),"")</f>
        <v/>
      </c>
      <c r="R645" s="4" t="str">
        <f t="shared" si="123"/>
        <v/>
      </c>
      <c r="S645" s="4" t="str">
        <f t="shared" si="124"/>
        <v/>
      </c>
      <c r="T645" s="100" t="str">
        <f t="shared" si="125"/>
        <v/>
      </c>
      <c r="V645" s="113"/>
    </row>
    <row r="646" spans="8:22" s="103" customFormat="1" x14ac:dyDescent="0.2">
      <c r="H646" s="14" t="e">
        <f t="shared" si="126"/>
        <v>#NUM!</v>
      </c>
      <c r="I646" s="104" t="e">
        <f>IF(ISNUMBER(results!C$38),4*PI()*F646/((G646*0.001)^2*results!C$38),4*PI()*F646/((G646*0.001)^2*results!D$38))</f>
        <v>#DIV/0!</v>
      </c>
      <c r="J646" s="15">
        <f t="shared" si="127"/>
        <v>5.6999999999999877</v>
      </c>
      <c r="K646" s="5">
        <f t="shared" si="120"/>
        <v>302</v>
      </c>
      <c r="L646" s="1">
        <f t="shared" si="121"/>
        <v>5.6970934865054046</v>
      </c>
      <c r="M646" s="2">
        <f t="shared" si="122"/>
        <v>18.013677216545513</v>
      </c>
      <c r="N646" s="3" t="b">
        <f t="shared" ref="N646:N709" si="131">IF(AND((N645+V$5)&lt;V$4,NOT(N645=FALSE)),N645+V$5)</f>
        <v>0</v>
      </c>
      <c r="O646" s="3" t="str">
        <f t="shared" si="128"/>
        <v/>
      </c>
      <c r="P646" s="4" t="str">
        <f t="shared" si="129"/>
        <v/>
      </c>
      <c r="Q646" s="4" t="str">
        <f t="shared" si="130"/>
        <v/>
      </c>
      <c r="R646" s="4" t="str">
        <f t="shared" si="123"/>
        <v/>
      </c>
      <c r="S646" s="4" t="str">
        <f t="shared" si="124"/>
        <v/>
      </c>
      <c r="T646" s="100" t="str">
        <f t="shared" si="125"/>
        <v/>
      </c>
      <c r="V646" s="113"/>
    </row>
    <row r="647" spans="8:22" s="103" customFormat="1" x14ac:dyDescent="0.2">
      <c r="H647" s="14" t="e">
        <f t="shared" si="126"/>
        <v>#NUM!</v>
      </c>
      <c r="I647" s="104" t="e">
        <f>IF(ISNUMBER(results!C$38),4*PI()*F647/((G647*0.001)^2*results!C$38),4*PI()*F647/((G647*0.001)^2*results!D$38))</f>
        <v>#DIV/0!</v>
      </c>
      <c r="J647" s="15">
        <f t="shared" si="127"/>
        <v>5.6999999999999877</v>
      </c>
      <c r="K647" s="5">
        <f t="shared" si="120"/>
        <v>302</v>
      </c>
      <c r="L647" s="1">
        <f t="shared" si="121"/>
        <v>5.6970934865054046</v>
      </c>
      <c r="M647" s="2">
        <f t="shared" si="122"/>
        <v>18.013677216545513</v>
      </c>
      <c r="N647" s="3" t="b">
        <f t="shared" si="131"/>
        <v>0</v>
      </c>
      <c r="O647" s="3" t="str">
        <f t="shared" si="128"/>
        <v/>
      </c>
      <c r="P647" s="4" t="str">
        <f t="shared" si="129"/>
        <v/>
      </c>
      <c r="Q647" s="4" t="str">
        <f t="shared" si="130"/>
        <v/>
      </c>
      <c r="R647" s="4" t="str">
        <f t="shared" si="123"/>
        <v/>
      </c>
      <c r="S647" s="4" t="str">
        <f t="shared" si="124"/>
        <v/>
      </c>
      <c r="T647" s="100" t="str">
        <f t="shared" si="125"/>
        <v/>
      </c>
      <c r="V647" s="113"/>
    </row>
    <row r="648" spans="8:22" s="103" customFormat="1" x14ac:dyDescent="0.2">
      <c r="H648" s="14" t="e">
        <f t="shared" si="126"/>
        <v>#NUM!</v>
      </c>
      <c r="I648" s="104" t="e">
        <f>IF(ISNUMBER(results!C$38),4*PI()*F648/((G648*0.001)^2*results!C$38),4*PI()*F648/((G648*0.001)^2*results!D$38))</f>
        <v>#DIV/0!</v>
      </c>
      <c r="J648" s="15">
        <f t="shared" si="127"/>
        <v>5.6999999999999877</v>
      </c>
      <c r="K648" s="5">
        <f t="shared" si="120"/>
        <v>302</v>
      </c>
      <c r="L648" s="1">
        <f t="shared" si="121"/>
        <v>5.6970934865054046</v>
      </c>
      <c r="M648" s="2">
        <f t="shared" si="122"/>
        <v>18.013677216545513</v>
      </c>
      <c r="N648" s="3" t="b">
        <f t="shared" si="131"/>
        <v>0</v>
      </c>
      <c r="O648" s="3" t="str">
        <f t="shared" si="128"/>
        <v/>
      </c>
      <c r="P648" s="4" t="str">
        <f t="shared" si="129"/>
        <v/>
      </c>
      <c r="Q648" s="4" t="str">
        <f t="shared" si="130"/>
        <v/>
      </c>
      <c r="R648" s="4" t="str">
        <f t="shared" si="123"/>
        <v/>
      </c>
      <c r="S648" s="4" t="str">
        <f t="shared" si="124"/>
        <v/>
      </c>
      <c r="T648" s="100" t="str">
        <f t="shared" si="125"/>
        <v/>
      </c>
      <c r="V648" s="113"/>
    </row>
    <row r="649" spans="8:22" s="103" customFormat="1" x14ac:dyDescent="0.2">
      <c r="H649" s="14" t="e">
        <f t="shared" si="126"/>
        <v>#NUM!</v>
      </c>
      <c r="I649" s="104" t="e">
        <f>IF(ISNUMBER(results!C$38),4*PI()*F649/((G649*0.001)^2*results!C$38),4*PI()*F649/((G649*0.001)^2*results!D$38))</f>
        <v>#DIV/0!</v>
      </c>
      <c r="J649" s="15">
        <f t="shared" si="127"/>
        <v>5.6999999999999877</v>
      </c>
      <c r="K649" s="5">
        <f t="shared" si="120"/>
        <v>302</v>
      </c>
      <c r="L649" s="1">
        <f t="shared" si="121"/>
        <v>5.6970934865054046</v>
      </c>
      <c r="M649" s="2">
        <f t="shared" si="122"/>
        <v>18.013677216545513</v>
      </c>
      <c r="N649" s="3" t="b">
        <f t="shared" si="131"/>
        <v>0</v>
      </c>
      <c r="O649" s="3" t="str">
        <f t="shared" si="128"/>
        <v/>
      </c>
      <c r="P649" s="4" t="str">
        <f t="shared" si="129"/>
        <v/>
      </c>
      <c r="Q649" s="4" t="str">
        <f t="shared" si="130"/>
        <v/>
      </c>
      <c r="R649" s="4" t="str">
        <f t="shared" si="123"/>
        <v/>
      </c>
      <c r="S649" s="4" t="str">
        <f t="shared" si="124"/>
        <v/>
      </c>
      <c r="T649" s="100" t="str">
        <f t="shared" si="125"/>
        <v/>
      </c>
      <c r="V649" s="113"/>
    </row>
    <row r="650" spans="8:22" s="103" customFormat="1" x14ac:dyDescent="0.2">
      <c r="H650" s="14" t="e">
        <f t="shared" si="126"/>
        <v>#NUM!</v>
      </c>
      <c r="I650" s="104" t="e">
        <f>IF(ISNUMBER(results!C$38),4*PI()*F650/((G650*0.001)^2*results!C$38),4*PI()*F650/((G650*0.001)^2*results!D$38))</f>
        <v>#DIV/0!</v>
      </c>
      <c r="J650" s="15">
        <f t="shared" si="127"/>
        <v>5.6999999999999877</v>
      </c>
      <c r="K650" s="5">
        <f t="shared" si="120"/>
        <v>302</v>
      </c>
      <c r="L650" s="1">
        <f t="shared" si="121"/>
        <v>5.6970934865054046</v>
      </c>
      <c r="M650" s="2">
        <f t="shared" si="122"/>
        <v>18.013677216545513</v>
      </c>
      <c r="N650" s="3" t="b">
        <f t="shared" si="131"/>
        <v>0</v>
      </c>
      <c r="O650" s="3" t="str">
        <f t="shared" si="128"/>
        <v/>
      </c>
      <c r="P650" s="4" t="str">
        <f t="shared" si="129"/>
        <v/>
      </c>
      <c r="Q650" s="4" t="str">
        <f t="shared" si="130"/>
        <v/>
      </c>
      <c r="R650" s="4" t="str">
        <f t="shared" si="123"/>
        <v/>
      </c>
      <c r="S650" s="4" t="str">
        <f t="shared" si="124"/>
        <v/>
      </c>
      <c r="T650" s="100" t="str">
        <f t="shared" si="125"/>
        <v/>
      </c>
      <c r="V650" s="113"/>
    </row>
    <row r="651" spans="8:22" s="103" customFormat="1" x14ac:dyDescent="0.2">
      <c r="H651" s="14" t="e">
        <f t="shared" si="126"/>
        <v>#NUM!</v>
      </c>
      <c r="I651" s="104" t="e">
        <f>IF(ISNUMBER(results!C$38),4*PI()*F651/((G651*0.001)^2*results!C$38),4*PI()*F651/((G651*0.001)^2*results!D$38))</f>
        <v>#DIV/0!</v>
      </c>
      <c r="J651" s="15">
        <f t="shared" si="127"/>
        <v>5.6999999999999877</v>
      </c>
      <c r="K651" s="5">
        <f t="shared" si="120"/>
        <v>302</v>
      </c>
      <c r="L651" s="1">
        <f t="shared" si="121"/>
        <v>5.6970934865054046</v>
      </c>
      <c r="M651" s="2">
        <f t="shared" si="122"/>
        <v>18.013677216545513</v>
      </c>
      <c r="N651" s="3" t="b">
        <f t="shared" si="131"/>
        <v>0</v>
      </c>
      <c r="O651" s="3" t="str">
        <f t="shared" si="128"/>
        <v/>
      </c>
      <c r="P651" s="4" t="str">
        <f t="shared" si="129"/>
        <v/>
      </c>
      <c r="Q651" s="4" t="str">
        <f t="shared" si="130"/>
        <v/>
      </c>
      <c r="R651" s="4" t="str">
        <f t="shared" si="123"/>
        <v/>
      </c>
      <c r="S651" s="4" t="str">
        <f t="shared" si="124"/>
        <v/>
      </c>
      <c r="T651" s="100" t="str">
        <f t="shared" si="125"/>
        <v/>
      </c>
      <c r="V651" s="113"/>
    </row>
    <row r="652" spans="8:22" s="103" customFormat="1" x14ac:dyDescent="0.2">
      <c r="H652" s="14" t="e">
        <f t="shared" si="126"/>
        <v>#NUM!</v>
      </c>
      <c r="I652" s="104" t="e">
        <f>IF(ISNUMBER(results!C$38),4*PI()*F652/((G652*0.001)^2*results!C$38),4*PI()*F652/((G652*0.001)^2*results!D$38))</f>
        <v>#DIV/0!</v>
      </c>
      <c r="J652" s="15">
        <f t="shared" si="127"/>
        <v>5.6999999999999877</v>
      </c>
      <c r="K652" s="5">
        <f t="shared" si="120"/>
        <v>302</v>
      </c>
      <c r="L652" s="1">
        <f t="shared" si="121"/>
        <v>5.6970934865054046</v>
      </c>
      <c r="M652" s="2">
        <f t="shared" si="122"/>
        <v>18.013677216545513</v>
      </c>
      <c r="N652" s="3" t="b">
        <f t="shared" si="131"/>
        <v>0</v>
      </c>
      <c r="O652" s="3" t="str">
        <f t="shared" si="128"/>
        <v/>
      </c>
      <c r="P652" s="4" t="str">
        <f t="shared" si="129"/>
        <v/>
      </c>
      <c r="Q652" s="4" t="str">
        <f t="shared" si="130"/>
        <v/>
      </c>
      <c r="R652" s="4" t="str">
        <f t="shared" si="123"/>
        <v/>
      </c>
      <c r="S652" s="4" t="str">
        <f t="shared" si="124"/>
        <v/>
      </c>
      <c r="T652" s="100" t="str">
        <f t="shared" si="125"/>
        <v/>
      </c>
      <c r="V652" s="113"/>
    </row>
    <row r="653" spans="8:22" s="103" customFormat="1" x14ac:dyDescent="0.2">
      <c r="H653" s="14" t="e">
        <f t="shared" si="126"/>
        <v>#NUM!</v>
      </c>
      <c r="I653" s="104" t="e">
        <f>IF(ISNUMBER(results!C$38),4*PI()*F653/((G653*0.001)^2*results!C$38),4*PI()*F653/((G653*0.001)^2*results!D$38))</f>
        <v>#DIV/0!</v>
      </c>
      <c r="J653" s="15">
        <f t="shared" si="127"/>
        <v>5.6999999999999877</v>
      </c>
      <c r="K653" s="5">
        <f t="shared" si="120"/>
        <v>302</v>
      </c>
      <c r="L653" s="1">
        <f t="shared" si="121"/>
        <v>5.6970934865054046</v>
      </c>
      <c r="M653" s="2">
        <f t="shared" si="122"/>
        <v>18.013677216545513</v>
      </c>
      <c r="N653" s="3" t="b">
        <f t="shared" si="131"/>
        <v>0</v>
      </c>
      <c r="O653" s="3" t="str">
        <f t="shared" si="128"/>
        <v/>
      </c>
      <c r="P653" s="4" t="str">
        <f t="shared" si="129"/>
        <v/>
      </c>
      <c r="Q653" s="4" t="str">
        <f t="shared" si="130"/>
        <v/>
      </c>
      <c r="R653" s="4" t="str">
        <f t="shared" si="123"/>
        <v/>
      </c>
      <c r="S653" s="4" t="str">
        <f t="shared" si="124"/>
        <v/>
      </c>
      <c r="T653" s="100" t="str">
        <f t="shared" si="125"/>
        <v/>
      </c>
      <c r="V653" s="113"/>
    </row>
    <row r="654" spans="8:22" s="103" customFormat="1" x14ac:dyDescent="0.2">
      <c r="H654" s="14" t="e">
        <f t="shared" si="126"/>
        <v>#NUM!</v>
      </c>
      <c r="I654" s="104" t="e">
        <f>IF(ISNUMBER(results!C$38),4*PI()*F654/((G654*0.001)^2*results!C$38),4*PI()*F654/((G654*0.001)^2*results!D$38))</f>
        <v>#DIV/0!</v>
      </c>
      <c r="J654" s="15">
        <f t="shared" si="127"/>
        <v>5.6999999999999877</v>
      </c>
      <c r="K654" s="5">
        <f t="shared" si="120"/>
        <v>302</v>
      </c>
      <c r="L654" s="1">
        <f t="shared" si="121"/>
        <v>5.6970934865054046</v>
      </c>
      <c r="M654" s="2">
        <f t="shared" si="122"/>
        <v>18.013677216545513</v>
      </c>
      <c r="N654" s="3" t="b">
        <f t="shared" si="131"/>
        <v>0</v>
      </c>
      <c r="O654" s="3" t="str">
        <f t="shared" si="128"/>
        <v/>
      </c>
      <c r="P654" s="4" t="str">
        <f t="shared" si="129"/>
        <v/>
      </c>
      <c r="Q654" s="4" t="str">
        <f t="shared" si="130"/>
        <v/>
      </c>
      <c r="R654" s="4" t="str">
        <f t="shared" si="123"/>
        <v/>
      </c>
      <c r="S654" s="4" t="str">
        <f t="shared" si="124"/>
        <v/>
      </c>
      <c r="T654" s="100" t="str">
        <f t="shared" si="125"/>
        <v/>
      </c>
      <c r="V654" s="113"/>
    </row>
    <row r="655" spans="8:22" s="103" customFormat="1" x14ac:dyDescent="0.2">
      <c r="H655" s="14" t="e">
        <f t="shared" si="126"/>
        <v>#NUM!</v>
      </c>
      <c r="I655" s="104" t="e">
        <f>IF(ISNUMBER(results!C$38),4*PI()*F655/((G655*0.001)^2*results!C$38),4*PI()*F655/((G655*0.001)^2*results!D$38))</f>
        <v>#DIV/0!</v>
      </c>
      <c r="J655" s="15">
        <f t="shared" si="127"/>
        <v>5.6999999999999877</v>
      </c>
      <c r="K655" s="5">
        <f t="shared" si="120"/>
        <v>302</v>
      </c>
      <c r="L655" s="1">
        <f t="shared" si="121"/>
        <v>5.6970934865054046</v>
      </c>
      <c r="M655" s="2">
        <f t="shared" si="122"/>
        <v>18.013677216545513</v>
      </c>
      <c r="N655" s="3" t="b">
        <f t="shared" si="131"/>
        <v>0</v>
      </c>
      <c r="O655" s="3" t="str">
        <f t="shared" si="128"/>
        <v/>
      </c>
      <c r="P655" s="4" t="str">
        <f t="shared" si="129"/>
        <v/>
      </c>
      <c r="Q655" s="4" t="str">
        <f t="shared" si="130"/>
        <v/>
      </c>
      <c r="R655" s="4" t="str">
        <f t="shared" si="123"/>
        <v/>
      </c>
      <c r="S655" s="4" t="str">
        <f t="shared" si="124"/>
        <v/>
      </c>
      <c r="T655" s="100" t="str">
        <f t="shared" si="125"/>
        <v/>
      </c>
      <c r="V655" s="113"/>
    </row>
    <row r="656" spans="8:22" s="103" customFormat="1" x14ac:dyDescent="0.2">
      <c r="H656" s="14" t="e">
        <f t="shared" si="126"/>
        <v>#NUM!</v>
      </c>
      <c r="I656" s="104" t="e">
        <f>IF(ISNUMBER(results!C$38),4*PI()*F656/((G656*0.001)^2*results!C$38),4*PI()*F656/((G656*0.001)^2*results!D$38))</f>
        <v>#DIV/0!</v>
      </c>
      <c r="J656" s="15">
        <f t="shared" si="127"/>
        <v>5.6999999999999877</v>
      </c>
      <c r="K656" s="5">
        <f t="shared" si="120"/>
        <v>302</v>
      </c>
      <c r="L656" s="1">
        <f t="shared" si="121"/>
        <v>5.6970934865054046</v>
      </c>
      <c r="M656" s="2">
        <f t="shared" si="122"/>
        <v>18.013677216545513</v>
      </c>
      <c r="N656" s="3" t="b">
        <f t="shared" si="131"/>
        <v>0</v>
      </c>
      <c r="O656" s="3" t="str">
        <f t="shared" si="128"/>
        <v/>
      </c>
      <c r="P656" s="4" t="str">
        <f t="shared" si="129"/>
        <v/>
      </c>
      <c r="Q656" s="4" t="str">
        <f t="shared" si="130"/>
        <v/>
      </c>
      <c r="R656" s="4" t="str">
        <f t="shared" si="123"/>
        <v/>
      </c>
      <c r="S656" s="4" t="str">
        <f t="shared" si="124"/>
        <v/>
      </c>
      <c r="T656" s="100" t="str">
        <f t="shared" si="125"/>
        <v/>
      </c>
      <c r="V656" s="113"/>
    </row>
    <row r="657" spans="8:22" s="103" customFormat="1" x14ac:dyDescent="0.2">
      <c r="H657" s="14" t="e">
        <f t="shared" si="126"/>
        <v>#NUM!</v>
      </c>
      <c r="I657" s="104" t="e">
        <f>IF(ISNUMBER(results!C$38),4*PI()*F657/((G657*0.001)^2*results!C$38),4*PI()*F657/((G657*0.001)^2*results!D$38))</f>
        <v>#DIV/0!</v>
      </c>
      <c r="J657" s="15">
        <f t="shared" si="127"/>
        <v>5.6999999999999877</v>
      </c>
      <c r="K657" s="5">
        <f t="shared" si="120"/>
        <v>302</v>
      </c>
      <c r="L657" s="1">
        <f t="shared" si="121"/>
        <v>5.6970934865054046</v>
      </c>
      <c r="M657" s="2">
        <f t="shared" si="122"/>
        <v>18.013677216545513</v>
      </c>
      <c r="N657" s="3" t="b">
        <f t="shared" si="131"/>
        <v>0</v>
      </c>
      <c r="O657" s="3" t="str">
        <f t="shared" si="128"/>
        <v/>
      </c>
      <c r="P657" s="4" t="str">
        <f t="shared" si="129"/>
        <v/>
      </c>
      <c r="Q657" s="4" t="str">
        <f t="shared" si="130"/>
        <v/>
      </c>
      <c r="R657" s="4" t="str">
        <f t="shared" si="123"/>
        <v/>
      </c>
      <c r="S657" s="4" t="str">
        <f t="shared" si="124"/>
        <v/>
      </c>
      <c r="T657" s="100" t="str">
        <f t="shared" si="125"/>
        <v/>
      </c>
      <c r="V657" s="113"/>
    </row>
    <row r="658" spans="8:22" s="103" customFormat="1" x14ac:dyDescent="0.2">
      <c r="H658" s="14" t="e">
        <f t="shared" si="126"/>
        <v>#NUM!</v>
      </c>
      <c r="I658" s="104" t="e">
        <f>IF(ISNUMBER(results!C$38),4*PI()*F658/((G658*0.001)^2*results!C$38),4*PI()*F658/((G658*0.001)^2*results!D$38))</f>
        <v>#DIV/0!</v>
      </c>
      <c r="J658" s="15">
        <f t="shared" si="127"/>
        <v>5.6999999999999877</v>
      </c>
      <c r="K658" s="5">
        <f t="shared" si="120"/>
        <v>302</v>
      </c>
      <c r="L658" s="1">
        <f t="shared" si="121"/>
        <v>5.6970934865054046</v>
      </c>
      <c r="M658" s="2">
        <f t="shared" si="122"/>
        <v>18.013677216545513</v>
      </c>
      <c r="N658" s="3" t="b">
        <f t="shared" si="131"/>
        <v>0</v>
      </c>
      <c r="O658" s="3" t="str">
        <f t="shared" si="128"/>
        <v/>
      </c>
      <c r="P658" s="4" t="str">
        <f t="shared" si="129"/>
        <v/>
      </c>
      <c r="Q658" s="4" t="str">
        <f t="shared" si="130"/>
        <v/>
      </c>
      <c r="R658" s="4" t="str">
        <f t="shared" si="123"/>
        <v/>
      </c>
      <c r="S658" s="4" t="str">
        <f t="shared" si="124"/>
        <v/>
      </c>
      <c r="T658" s="100" t="str">
        <f t="shared" si="125"/>
        <v/>
      </c>
      <c r="V658" s="113"/>
    </row>
    <row r="659" spans="8:22" s="103" customFormat="1" x14ac:dyDescent="0.2">
      <c r="H659" s="14" t="e">
        <f t="shared" si="126"/>
        <v>#NUM!</v>
      </c>
      <c r="I659" s="104" t="e">
        <f>IF(ISNUMBER(results!C$38),4*PI()*F659/((G659*0.001)^2*results!C$38),4*PI()*F659/((G659*0.001)^2*results!D$38))</f>
        <v>#DIV/0!</v>
      </c>
      <c r="J659" s="15">
        <f t="shared" si="127"/>
        <v>5.6999999999999877</v>
      </c>
      <c r="K659" s="5">
        <f t="shared" si="120"/>
        <v>302</v>
      </c>
      <c r="L659" s="1">
        <f t="shared" si="121"/>
        <v>5.6970934865054046</v>
      </c>
      <c r="M659" s="2">
        <f t="shared" si="122"/>
        <v>18.013677216545513</v>
      </c>
      <c r="N659" s="3" t="b">
        <f t="shared" si="131"/>
        <v>0</v>
      </c>
      <c r="O659" s="3" t="str">
        <f t="shared" si="128"/>
        <v/>
      </c>
      <c r="P659" s="4" t="str">
        <f t="shared" si="129"/>
        <v/>
      </c>
      <c r="Q659" s="4" t="str">
        <f t="shared" si="130"/>
        <v/>
      </c>
      <c r="R659" s="4" t="str">
        <f t="shared" si="123"/>
        <v/>
      </c>
      <c r="S659" s="4" t="str">
        <f t="shared" si="124"/>
        <v/>
      </c>
      <c r="T659" s="100" t="str">
        <f t="shared" si="125"/>
        <v/>
      </c>
      <c r="V659" s="113"/>
    </row>
    <row r="660" spans="8:22" s="103" customFormat="1" x14ac:dyDescent="0.2">
      <c r="H660" s="14" t="e">
        <f t="shared" si="126"/>
        <v>#NUM!</v>
      </c>
      <c r="I660" s="104" t="e">
        <f>IF(ISNUMBER(results!C$38),4*PI()*F660/((G660*0.001)^2*results!C$38),4*PI()*F660/((G660*0.001)^2*results!D$38))</f>
        <v>#DIV/0!</v>
      </c>
      <c r="J660" s="15">
        <f t="shared" si="127"/>
        <v>5.6999999999999877</v>
      </c>
      <c r="K660" s="5">
        <f t="shared" si="120"/>
        <v>302</v>
      </c>
      <c r="L660" s="1">
        <f t="shared" si="121"/>
        <v>5.6970934865054046</v>
      </c>
      <c r="M660" s="2">
        <f t="shared" si="122"/>
        <v>18.013677216545513</v>
      </c>
      <c r="N660" s="3" t="b">
        <f t="shared" si="131"/>
        <v>0</v>
      </c>
      <c r="O660" s="3" t="str">
        <f t="shared" si="128"/>
        <v/>
      </c>
      <c r="P660" s="4" t="str">
        <f t="shared" si="129"/>
        <v/>
      </c>
      <c r="Q660" s="4" t="str">
        <f t="shared" si="130"/>
        <v/>
      </c>
      <c r="R660" s="4" t="str">
        <f t="shared" si="123"/>
        <v/>
      </c>
      <c r="S660" s="4" t="str">
        <f t="shared" si="124"/>
        <v/>
      </c>
      <c r="T660" s="100" t="str">
        <f t="shared" si="125"/>
        <v/>
      </c>
      <c r="V660" s="113"/>
    </row>
    <row r="661" spans="8:22" s="103" customFormat="1" x14ac:dyDescent="0.2">
      <c r="H661" s="14" t="e">
        <f t="shared" si="126"/>
        <v>#NUM!</v>
      </c>
      <c r="I661" s="104" t="e">
        <f>IF(ISNUMBER(results!C$38),4*PI()*F661/((G661*0.001)^2*results!C$38),4*PI()*F661/((G661*0.001)^2*results!D$38))</f>
        <v>#DIV/0!</v>
      </c>
      <c r="J661" s="15">
        <f t="shared" si="127"/>
        <v>5.6999999999999877</v>
      </c>
      <c r="K661" s="5">
        <f t="shared" si="120"/>
        <v>302</v>
      </c>
      <c r="L661" s="1">
        <f t="shared" si="121"/>
        <v>5.6970934865054046</v>
      </c>
      <c r="M661" s="2">
        <f t="shared" si="122"/>
        <v>18.013677216545513</v>
      </c>
      <c r="N661" s="3" t="b">
        <f t="shared" si="131"/>
        <v>0</v>
      </c>
      <c r="O661" s="3" t="str">
        <f t="shared" si="128"/>
        <v/>
      </c>
      <c r="P661" s="4" t="str">
        <f t="shared" si="129"/>
        <v/>
      </c>
      <c r="Q661" s="4" t="str">
        <f t="shared" si="130"/>
        <v/>
      </c>
      <c r="R661" s="4" t="str">
        <f t="shared" si="123"/>
        <v/>
      </c>
      <c r="S661" s="4" t="str">
        <f t="shared" si="124"/>
        <v/>
      </c>
      <c r="T661" s="100" t="str">
        <f t="shared" si="125"/>
        <v/>
      </c>
      <c r="V661" s="113"/>
    </row>
    <row r="662" spans="8:22" s="103" customFormat="1" x14ac:dyDescent="0.2">
      <c r="H662" s="14" t="e">
        <f t="shared" si="126"/>
        <v>#NUM!</v>
      </c>
      <c r="I662" s="104" t="e">
        <f>IF(ISNUMBER(results!C$38),4*PI()*F662/((G662*0.001)^2*results!C$38),4*PI()*F662/((G662*0.001)^2*results!D$38))</f>
        <v>#DIV/0!</v>
      </c>
      <c r="J662" s="15">
        <f t="shared" si="127"/>
        <v>5.6999999999999877</v>
      </c>
      <c r="K662" s="5">
        <f t="shared" si="120"/>
        <v>302</v>
      </c>
      <c r="L662" s="1">
        <f t="shared" si="121"/>
        <v>5.6970934865054046</v>
      </c>
      <c r="M662" s="2">
        <f t="shared" si="122"/>
        <v>18.013677216545513</v>
      </c>
      <c r="N662" s="3" t="b">
        <f t="shared" si="131"/>
        <v>0</v>
      </c>
      <c r="O662" s="3" t="str">
        <f t="shared" si="128"/>
        <v/>
      </c>
      <c r="P662" s="4" t="str">
        <f t="shared" si="129"/>
        <v/>
      </c>
      <c r="Q662" s="4" t="str">
        <f t="shared" si="130"/>
        <v/>
      </c>
      <c r="R662" s="4" t="str">
        <f t="shared" si="123"/>
        <v/>
      </c>
      <c r="S662" s="4" t="str">
        <f t="shared" si="124"/>
        <v/>
      </c>
      <c r="T662" s="100" t="str">
        <f t="shared" si="125"/>
        <v/>
      </c>
      <c r="V662" s="113"/>
    </row>
    <row r="663" spans="8:22" s="103" customFormat="1" x14ac:dyDescent="0.2">
      <c r="H663" s="14" t="e">
        <f t="shared" si="126"/>
        <v>#NUM!</v>
      </c>
      <c r="I663" s="104" t="e">
        <f>IF(ISNUMBER(results!C$38),4*PI()*F663/((G663*0.001)^2*results!C$38),4*PI()*F663/((G663*0.001)^2*results!D$38))</f>
        <v>#DIV/0!</v>
      </c>
      <c r="J663" s="15">
        <f t="shared" si="127"/>
        <v>5.6999999999999877</v>
      </c>
      <c r="K663" s="5">
        <f t="shared" si="120"/>
        <v>302</v>
      </c>
      <c r="L663" s="1">
        <f t="shared" si="121"/>
        <v>5.6970934865054046</v>
      </c>
      <c r="M663" s="2">
        <f t="shared" si="122"/>
        <v>18.013677216545513</v>
      </c>
      <c r="N663" s="3" t="b">
        <f t="shared" si="131"/>
        <v>0</v>
      </c>
      <c r="O663" s="3" t="str">
        <f t="shared" si="128"/>
        <v/>
      </c>
      <c r="P663" s="4" t="str">
        <f t="shared" si="129"/>
        <v/>
      </c>
      <c r="Q663" s="4" t="str">
        <f t="shared" si="130"/>
        <v/>
      </c>
      <c r="R663" s="4" t="str">
        <f t="shared" si="123"/>
        <v/>
      </c>
      <c r="S663" s="4" t="str">
        <f t="shared" si="124"/>
        <v/>
      </c>
      <c r="T663" s="100" t="str">
        <f t="shared" si="125"/>
        <v/>
      </c>
      <c r="V663" s="113"/>
    </row>
    <row r="664" spans="8:22" s="103" customFormat="1" x14ac:dyDescent="0.2">
      <c r="H664" s="14" t="e">
        <f t="shared" si="126"/>
        <v>#NUM!</v>
      </c>
      <c r="I664" s="104" t="e">
        <f>IF(ISNUMBER(results!C$38),4*PI()*F664/((G664*0.001)^2*results!C$38),4*PI()*F664/((G664*0.001)^2*results!D$38))</f>
        <v>#DIV/0!</v>
      </c>
      <c r="J664" s="15">
        <f t="shared" si="127"/>
        <v>5.6999999999999877</v>
      </c>
      <c r="K664" s="5">
        <f t="shared" si="120"/>
        <v>302</v>
      </c>
      <c r="L664" s="1">
        <f t="shared" si="121"/>
        <v>5.6970934865054046</v>
      </c>
      <c r="M664" s="2">
        <f t="shared" si="122"/>
        <v>18.013677216545513</v>
      </c>
      <c r="N664" s="3" t="b">
        <f t="shared" si="131"/>
        <v>0</v>
      </c>
      <c r="O664" s="3" t="str">
        <f t="shared" si="128"/>
        <v/>
      </c>
      <c r="P664" s="4" t="str">
        <f t="shared" si="129"/>
        <v/>
      </c>
      <c r="Q664" s="4" t="str">
        <f t="shared" si="130"/>
        <v/>
      </c>
      <c r="R664" s="4" t="str">
        <f t="shared" si="123"/>
        <v/>
      </c>
      <c r="S664" s="4" t="str">
        <f t="shared" si="124"/>
        <v/>
      </c>
      <c r="T664" s="100" t="str">
        <f t="shared" si="125"/>
        <v/>
      </c>
      <c r="V664" s="113"/>
    </row>
    <row r="665" spans="8:22" s="103" customFormat="1" x14ac:dyDescent="0.2">
      <c r="H665" s="14" t="e">
        <f t="shared" si="126"/>
        <v>#NUM!</v>
      </c>
      <c r="I665" s="104" t="e">
        <f>IF(ISNUMBER(results!C$38),4*PI()*F665/((G665*0.001)^2*results!C$38),4*PI()*F665/((G665*0.001)^2*results!D$38))</f>
        <v>#DIV/0!</v>
      </c>
      <c r="J665" s="15">
        <f t="shared" si="127"/>
        <v>5.6999999999999877</v>
      </c>
      <c r="K665" s="5">
        <f t="shared" si="120"/>
        <v>302</v>
      </c>
      <c r="L665" s="1">
        <f t="shared" si="121"/>
        <v>5.6970934865054046</v>
      </c>
      <c r="M665" s="2">
        <f t="shared" si="122"/>
        <v>18.013677216545513</v>
      </c>
      <c r="N665" s="3" t="b">
        <f t="shared" si="131"/>
        <v>0</v>
      </c>
      <c r="O665" s="3" t="str">
        <f t="shared" si="128"/>
        <v/>
      </c>
      <c r="P665" s="4" t="str">
        <f t="shared" si="129"/>
        <v/>
      </c>
      <c r="Q665" s="4" t="str">
        <f t="shared" si="130"/>
        <v/>
      </c>
      <c r="R665" s="4" t="str">
        <f t="shared" si="123"/>
        <v/>
      </c>
      <c r="S665" s="4" t="str">
        <f t="shared" si="124"/>
        <v/>
      </c>
      <c r="T665" s="100" t="str">
        <f t="shared" si="125"/>
        <v/>
      </c>
      <c r="V665" s="113"/>
    </row>
    <row r="666" spans="8:22" s="103" customFormat="1" x14ac:dyDescent="0.2">
      <c r="H666" s="14" t="e">
        <f t="shared" si="126"/>
        <v>#NUM!</v>
      </c>
      <c r="I666" s="104" t="e">
        <f>IF(ISNUMBER(results!C$38),4*PI()*F666/((G666*0.001)^2*results!C$38),4*PI()*F666/((G666*0.001)^2*results!D$38))</f>
        <v>#DIV/0!</v>
      </c>
      <c r="J666" s="15">
        <f t="shared" si="127"/>
        <v>5.6999999999999877</v>
      </c>
      <c r="K666" s="5">
        <f t="shared" si="120"/>
        <v>302</v>
      </c>
      <c r="L666" s="1">
        <f t="shared" si="121"/>
        <v>5.6970934865054046</v>
      </c>
      <c r="M666" s="2">
        <f t="shared" si="122"/>
        <v>18.013677216545513</v>
      </c>
      <c r="N666" s="3" t="b">
        <f t="shared" si="131"/>
        <v>0</v>
      </c>
      <c r="O666" s="3" t="str">
        <f t="shared" si="128"/>
        <v/>
      </c>
      <c r="P666" s="4" t="str">
        <f t="shared" si="129"/>
        <v/>
      </c>
      <c r="Q666" s="4" t="str">
        <f t="shared" si="130"/>
        <v/>
      </c>
      <c r="R666" s="4" t="str">
        <f t="shared" si="123"/>
        <v/>
      </c>
      <c r="S666" s="4" t="str">
        <f t="shared" si="124"/>
        <v/>
      </c>
      <c r="T666" s="100" t="str">
        <f t="shared" si="125"/>
        <v/>
      </c>
      <c r="V666" s="113"/>
    </row>
    <row r="667" spans="8:22" s="103" customFormat="1" x14ac:dyDescent="0.2">
      <c r="H667" s="14" t="e">
        <f t="shared" si="126"/>
        <v>#NUM!</v>
      </c>
      <c r="I667" s="104" t="e">
        <f>IF(ISNUMBER(results!C$38),4*PI()*F667/((G667*0.001)^2*results!C$38),4*PI()*F667/((G667*0.001)^2*results!D$38))</f>
        <v>#DIV/0!</v>
      </c>
      <c r="J667" s="15">
        <f t="shared" si="127"/>
        <v>5.6999999999999877</v>
      </c>
      <c r="K667" s="5">
        <f t="shared" si="120"/>
        <v>302</v>
      </c>
      <c r="L667" s="1">
        <f t="shared" si="121"/>
        <v>5.6970934865054046</v>
      </c>
      <c r="M667" s="2">
        <f t="shared" si="122"/>
        <v>18.013677216545513</v>
      </c>
      <c r="N667" s="3" t="b">
        <f t="shared" si="131"/>
        <v>0</v>
      </c>
      <c r="O667" s="3" t="str">
        <f t="shared" si="128"/>
        <v/>
      </c>
      <c r="P667" s="4" t="str">
        <f t="shared" si="129"/>
        <v/>
      </c>
      <c r="Q667" s="4" t="str">
        <f t="shared" si="130"/>
        <v/>
      </c>
      <c r="R667" s="4" t="str">
        <f t="shared" si="123"/>
        <v/>
      </c>
      <c r="S667" s="4" t="str">
        <f t="shared" si="124"/>
        <v/>
      </c>
      <c r="T667" s="100" t="str">
        <f t="shared" si="125"/>
        <v/>
      </c>
      <c r="V667" s="113"/>
    </row>
    <row r="668" spans="8:22" s="103" customFormat="1" x14ac:dyDescent="0.2">
      <c r="H668" s="14" t="e">
        <f t="shared" si="126"/>
        <v>#NUM!</v>
      </c>
      <c r="I668" s="104" t="e">
        <f>IF(ISNUMBER(results!C$38),4*PI()*F668/((G668*0.001)^2*results!C$38),4*PI()*F668/((G668*0.001)^2*results!D$38))</f>
        <v>#DIV/0!</v>
      </c>
      <c r="J668" s="15">
        <f t="shared" si="127"/>
        <v>5.6999999999999877</v>
      </c>
      <c r="K668" s="5">
        <f t="shared" si="120"/>
        <v>302</v>
      </c>
      <c r="L668" s="1">
        <f t="shared" si="121"/>
        <v>5.6970934865054046</v>
      </c>
      <c r="M668" s="2">
        <f t="shared" si="122"/>
        <v>18.013677216545513</v>
      </c>
      <c r="N668" s="3" t="b">
        <f t="shared" si="131"/>
        <v>0</v>
      </c>
      <c r="O668" s="3" t="str">
        <f t="shared" si="128"/>
        <v/>
      </c>
      <c r="P668" s="4" t="str">
        <f t="shared" si="129"/>
        <v/>
      </c>
      <c r="Q668" s="4" t="str">
        <f t="shared" si="130"/>
        <v/>
      </c>
      <c r="R668" s="4" t="str">
        <f t="shared" si="123"/>
        <v/>
      </c>
      <c r="S668" s="4" t="str">
        <f t="shared" si="124"/>
        <v/>
      </c>
      <c r="T668" s="100" t="str">
        <f t="shared" si="125"/>
        <v/>
      </c>
      <c r="V668" s="113"/>
    </row>
    <row r="669" spans="8:22" s="103" customFormat="1" x14ac:dyDescent="0.2">
      <c r="H669" s="14" t="e">
        <f t="shared" si="126"/>
        <v>#NUM!</v>
      </c>
      <c r="I669" s="104" t="e">
        <f>IF(ISNUMBER(results!C$38),4*PI()*F669/((G669*0.001)^2*results!C$38),4*PI()*F669/((G669*0.001)^2*results!D$38))</f>
        <v>#DIV/0!</v>
      </c>
      <c r="J669" s="15">
        <f t="shared" si="127"/>
        <v>5.6999999999999877</v>
      </c>
      <c r="K669" s="5">
        <f t="shared" si="120"/>
        <v>302</v>
      </c>
      <c r="L669" s="1">
        <f t="shared" si="121"/>
        <v>5.6970934865054046</v>
      </c>
      <c r="M669" s="2">
        <f t="shared" si="122"/>
        <v>18.013677216545513</v>
      </c>
      <c r="N669" s="3" t="b">
        <f t="shared" si="131"/>
        <v>0</v>
      </c>
      <c r="O669" s="3" t="str">
        <f t="shared" si="128"/>
        <v/>
      </c>
      <c r="P669" s="4" t="str">
        <f t="shared" si="129"/>
        <v/>
      </c>
      <c r="Q669" s="4" t="str">
        <f t="shared" si="130"/>
        <v/>
      </c>
      <c r="R669" s="4" t="str">
        <f t="shared" si="123"/>
        <v/>
      </c>
      <c r="S669" s="4" t="str">
        <f t="shared" si="124"/>
        <v/>
      </c>
      <c r="T669" s="100" t="str">
        <f t="shared" si="125"/>
        <v/>
      </c>
      <c r="V669" s="113"/>
    </row>
    <row r="670" spans="8:22" s="103" customFormat="1" x14ac:dyDescent="0.2">
      <c r="H670" s="14" t="e">
        <f t="shared" si="126"/>
        <v>#NUM!</v>
      </c>
      <c r="I670" s="104" t="e">
        <f>IF(ISNUMBER(results!C$38),4*PI()*F670/((G670*0.001)^2*results!C$38),4*PI()*F670/((G670*0.001)^2*results!D$38))</f>
        <v>#DIV/0!</v>
      </c>
      <c r="J670" s="15">
        <f t="shared" si="127"/>
        <v>5.6999999999999877</v>
      </c>
      <c r="K670" s="5">
        <f t="shared" si="120"/>
        <v>302</v>
      </c>
      <c r="L670" s="1">
        <f t="shared" si="121"/>
        <v>5.6970934865054046</v>
      </c>
      <c r="M670" s="2">
        <f t="shared" si="122"/>
        <v>18.013677216545513</v>
      </c>
      <c r="N670" s="3" t="b">
        <f t="shared" si="131"/>
        <v>0</v>
      </c>
      <c r="O670" s="3" t="str">
        <f t="shared" si="128"/>
        <v/>
      </c>
      <c r="P670" s="4" t="str">
        <f t="shared" si="129"/>
        <v/>
      </c>
      <c r="Q670" s="4" t="str">
        <f t="shared" si="130"/>
        <v/>
      </c>
      <c r="R670" s="4" t="str">
        <f t="shared" si="123"/>
        <v/>
      </c>
      <c r="S670" s="4" t="str">
        <f t="shared" si="124"/>
        <v/>
      </c>
      <c r="T670" s="100" t="str">
        <f t="shared" si="125"/>
        <v/>
      </c>
      <c r="V670" s="113"/>
    </row>
    <row r="671" spans="8:22" s="103" customFormat="1" x14ac:dyDescent="0.2">
      <c r="H671" s="14" t="e">
        <f t="shared" si="126"/>
        <v>#NUM!</v>
      </c>
      <c r="I671" s="104" t="e">
        <f>IF(ISNUMBER(results!C$38),4*PI()*F671/((G671*0.001)^2*results!C$38),4*PI()*F671/((G671*0.001)^2*results!D$38))</f>
        <v>#DIV/0!</v>
      </c>
      <c r="J671" s="15">
        <f t="shared" si="127"/>
        <v>5.6999999999999877</v>
      </c>
      <c r="K671" s="5">
        <f t="shared" si="120"/>
        <v>302</v>
      </c>
      <c r="L671" s="1">
        <f t="shared" si="121"/>
        <v>5.6970934865054046</v>
      </c>
      <c r="M671" s="2">
        <f t="shared" si="122"/>
        <v>18.013677216545513</v>
      </c>
      <c r="N671" s="3" t="b">
        <f t="shared" si="131"/>
        <v>0</v>
      </c>
      <c r="O671" s="3" t="str">
        <f t="shared" si="128"/>
        <v/>
      </c>
      <c r="P671" s="4" t="str">
        <f t="shared" si="129"/>
        <v/>
      </c>
      <c r="Q671" s="4" t="str">
        <f t="shared" si="130"/>
        <v/>
      </c>
      <c r="R671" s="4" t="str">
        <f t="shared" si="123"/>
        <v/>
      </c>
      <c r="S671" s="4" t="str">
        <f t="shared" si="124"/>
        <v/>
      </c>
      <c r="T671" s="100" t="str">
        <f t="shared" si="125"/>
        <v/>
      </c>
      <c r="V671" s="113"/>
    </row>
    <row r="672" spans="8:22" s="103" customFormat="1" x14ac:dyDescent="0.2">
      <c r="H672" s="14" t="e">
        <f t="shared" si="126"/>
        <v>#NUM!</v>
      </c>
      <c r="I672" s="104" t="e">
        <f>IF(ISNUMBER(results!C$38),4*PI()*F672/((G672*0.001)^2*results!C$38),4*PI()*F672/((G672*0.001)^2*results!D$38))</f>
        <v>#DIV/0!</v>
      </c>
      <c r="J672" s="15">
        <f t="shared" si="127"/>
        <v>5.6999999999999877</v>
      </c>
      <c r="K672" s="5">
        <f t="shared" si="120"/>
        <v>302</v>
      </c>
      <c r="L672" s="1">
        <f t="shared" si="121"/>
        <v>5.6970934865054046</v>
      </c>
      <c r="M672" s="2">
        <f t="shared" si="122"/>
        <v>18.013677216545513</v>
      </c>
      <c r="N672" s="3" t="b">
        <f t="shared" si="131"/>
        <v>0</v>
      </c>
      <c r="O672" s="3" t="str">
        <f t="shared" si="128"/>
        <v/>
      </c>
      <c r="P672" s="4" t="str">
        <f t="shared" si="129"/>
        <v/>
      </c>
      <c r="Q672" s="4" t="str">
        <f t="shared" si="130"/>
        <v/>
      </c>
      <c r="R672" s="4" t="str">
        <f t="shared" si="123"/>
        <v/>
      </c>
      <c r="S672" s="4" t="str">
        <f t="shared" si="124"/>
        <v/>
      </c>
      <c r="T672" s="100" t="str">
        <f t="shared" si="125"/>
        <v/>
      </c>
      <c r="V672" s="113"/>
    </row>
    <row r="673" spans="8:22" s="103" customFormat="1" x14ac:dyDescent="0.2">
      <c r="H673" s="14" t="e">
        <f t="shared" si="126"/>
        <v>#NUM!</v>
      </c>
      <c r="I673" s="104" t="e">
        <f>IF(ISNUMBER(results!C$38),4*PI()*F673/((G673*0.001)^2*results!C$38),4*PI()*F673/((G673*0.001)^2*results!D$38))</f>
        <v>#DIV/0!</v>
      </c>
      <c r="J673" s="15">
        <f t="shared" si="127"/>
        <v>5.6999999999999877</v>
      </c>
      <c r="K673" s="5">
        <f t="shared" si="120"/>
        <v>302</v>
      </c>
      <c r="L673" s="1">
        <f t="shared" si="121"/>
        <v>5.6970934865054046</v>
      </c>
      <c r="M673" s="2">
        <f t="shared" si="122"/>
        <v>18.013677216545513</v>
      </c>
      <c r="N673" s="3" t="b">
        <f t="shared" si="131"/>
        <v>0</v>
      </c>
      <c r="O673" s="3" t="str">
        <f t="shared" si="128"/>
        <v/>
      </c>
      <c r="P673" s="4" t="str">
        <f t="shared" si="129"/>
        <v/>
      </c>
      <c r="Q673" s="4" t="str">
        <f t="shared" si="130"/>
        <v/>
      </c>
      <c r="R673" s="4" t="str">
        <f t="shared" si="123"/>
        <v/>
      </c>
      <c r="S673" s="4" t="str">
        <f t="shared" si="124"/>
        <v/>
      </c>
      <c r="T673" s="100" t="str">
        <f t="shared" si="125"/>
        <v/>
      </c>
      <c r="V673" s="113"/>
    </row>
    <row r="674" spans="8:22" s="103" customFormat="1" x14ac:dyDescent="0.2">
      <c r="H674" s="14" t="e">
        <f t="shared" si="126"/>
        <v>#NUM!</v>
      </c>
      <c r="I674" s="104" t="e">
        <f>IF(ISNUMBER(results!C$38),4*PI()*F674/((G674*0.001)^2*results!C$38),4*PI()*F674/((G674*0.001)^2*results!D$38))</f>
        <v>#DIV/0!</v>
      </c>
      <c r="J674" s="15">
        <f t="shared" si="127"/>
        <v>5.6999999999999877</v>
      </c>
      <c r="K674" s="5">
        <f t="shared" si="120"/>
        <v>302</v>
      </c>
      <c r="L674" s="1">
        <f t="shared" si="121"/>
        <v>5.6970934865054046</v>
      </c>
      <c r="M674" s="2">
        <f t="shared" si="122"/>
        <v>18.013677216545513</v>
      </c>
      <c r="N674" s="3" t="b">
        <f t="shared" si="131"/>
        <v>0</v>
      </c>
      <c r="O674" s="3" t="str">
        <f t="shared" si="128"/>
        <v/>
      </c>
      <c r="P674" s="4" t="str">
        <f t="shared" si="129"/>
        <v/>
      </c>
      <c r="Q674" s="4" t="str">
        <f t="shared" si="130"/>
        <v/>
      </c>
      <c r="R674" s="4" t="str">
        <f t="shared" si="123"/>
        <v/>
      </c>
      <c r="S674" s="4" t="str">
        <f t="shared" si="124"/>
        <v/>
      </c>
      <c r="T674" s="100" t="str">
        <f t="shared" si="125"/>
        <v/>
      </c>
      <c r="V674" s="113"/>
    </row>
    <row r="675" spans="8:22" s="103" customFormat="1" x14ac:dyDescent="0.2">
      <c r="H675" s="14" t="e">
        <f t="shared" si="126"/>
        <v>#NUM!</v>
      </c>
      <c r="I675" s="104" t="e">
        <f>IF(ISNUMBER(results!C$38),4*PI()*F675/((G675*0.001)^2*results!C$38),4*PI()*F675/((G675*0.001)^2*results!D$38))</f>
        <v>#DIV/0!</v>
      </c>
      <c r="J675" s="15">
        <f t="shared" si="127"/>
        <v>5.6999999999999877</v>
      </c>
      <c r="K675" s="5">
        <f t="shared" si="120"/>
        <v>302</v>
      </c>
      <c r="L675" s="1">
        <f t="shared" si="121"/>
        <v>5.6970934865054046</v>
      </c>
      <c r="M675" s="2">
        <f t="shared" si="122"/>
        <v>18.013677216545513</v>
      </c>
      <c r="N675" s="3" t="b">
        <f t="shared" si="131"/>
        <v>0</v>
      </c>
      <c r="O675" s="3" t="str">
        <f t="shared" si="128"/>
        <v/>
      </c>
      <c r="P675" s="4" t="str">
        <f t="shared" si="129"/>
        <v/>
      </c>
      <c r="Q675" s="4" t="str">
        <f t="shared" si="130"/>
        <v/>
      </c>
      <c r="R675" s="4" t="str">
        <f t="shared" si="123"/>
        <v/>
      </c>
      <c r="S675" s="4" t="str">
        <f t="shared" si="124"/>
        <v/>
      </c>
      <c r="T675" s="100" t="str">
        <f t="shared" si="125"/>
        <v/>
      </c>
      <c r="V675" s="113"/>
    </row>
    <row r="676" spans="8:22" s="103" customFormat="1" x14ac:dyDescent="0.2">
      <c r="H676" s="14" t="e">
        <f t="shared" si="126"/>
        <v>#NUM!</v>
      </c>
      <c r="I676" s="104" t="e">
        <f>IF(ISNUMBER(results!C$38),4*PI()*F676/((G676*0.001)^2*results!C$38),4*PI()*F676/((G676*0.001)^2*results!D$38))</f>
        <v>#DIV/0!</v>
      </c>
      <c r="J676" s="15">
        <f t="shared" si="127"/>
        <v>5.6999999999999877</v>
      </c>
      <c r="K676" s="5">
        <f t="shared" si="120"/>
        <v>302</v>
      </c>
      <c r="L676" s="1">
        <f t="shared" si="121"/>
        <v>5.6970934865054046</v>
      </c>
      <c r="M676" s="2">
        <f t="shared" si="122"/>
        <v>18.013677216545513</v>
      </c>
      <c r="N676" s="3" t="b">
        <f t="shared" si="131"/>
        <v>0</v>
      </c>
      <c r="O676" s="3" t="str">
        <f t="shared" si="128"/>
        <v/>
      </c>
      <c r="P676" s="4" t="str">
        <f t="shared" si="129"/>
        <v/>
      </c>
      <c r="Q676" s="4" t="str">
        <f t="shared" si="130"/>
        <v/>
      </c>
      <c r="R676" s="4" t="str">
        <f t="shared" si="123"/>
        <v/>
      </c>
      <c r="S676" s="4" t="str">
        <f t="shared" si="124"/>
        <v/>
      </c>
      <c r="T676" s="100" t="str">
        <f t="shared" si="125"/>
        <v/>
      </c>
      <c r="V676" s="113"/>
    </row>
    <row r="677" spans="8:22" s="103" customFormat="1" x14ac:dyDescent="0.2">
      <c r="H677" s="14" t="e">
        <f t="shared" si="126"/>
        <v>#NUM!</v>
      </c>
      <c r="I677" s="104" t="e">
        <f>IF(ISNUMBER(results!C$38),4*PI()*F677/((G677*0.001)^2*results!C$38),4*PI()*F677/((G677*0.001)^2*results!D$38))</f>
        <v>#DIV/0!</v>
      </c>
      <c r="J677" s="15">
        <f t="shared" si="127"/>
        <v>5.6999999999999877</v>
      </c>
      <c r="K677" s="5">
        <f t="shared" si="120"/>
        <v>302</v>
      </c>
      <c r="L677" s="1">
        <f t="shared" si="121"/>
        <v>5.6970934865054046</v>
      </c>
      <c r="M677" s="2">
        <f t="shared" si="122"/>
        <v>18.013677216545513</v>
      </c>
      <c r="N677" s="3" t="b">
        <f t="shared" si="131"/>
        <v>0</v>
      </c>
      <c r="O677" s="3" t="str">
        <f t="shared" si="128"/>
        <v/>
      </c>
      <c r="P677" s="4" t="str">
        <f t="shared" si="129"/>
        <v/>
      </c>
      <c r="Q677" s="4" t="str">
        <f t="shared" si="130"/>
        <v/>
      </c>
      <c r="R677" s="4" t="str">
        <f t="shared" si="123"/>
        <v/>
      </c>
      <c r="S677" s="4" t="str">
        <f t="shared" si="124"/>
        <v/>
      </c>
      <c r="T677" s="100" t="str">
        <f t="shared" si="125"/>
        <v/>
      </c>
      <c r="V677" s="113"/>
    </row>
    <row r="678" spans="8:22" s="103" customFormat="1" x14ac:dyDescent="0.2">
      <c r="H678" s="14" t="e">
        <f t="shared" si="126"/>
        <v>#NUM!</v>
      </c>
      <c r="I678" s="104" t="e">
        <f>IF(ISNUMBER(results!C$38),4*PI()*F678/((G678*0.001)^2*results!C$38),4*PI()*F678/((G678*0.001)^2*results!D$38))</f>
        <v>#DIV/0!</v>
      </c>
      <c r="J678" s="15">
        <f t="shared" si="127"/>
        <v>5.6999999999999877</v>
      </c>
      <c r="K678" s="5">
        <f t="shared" si="120"/>
        <v>302</v>
      </c>
      <c r="L678" s="1">
        <f t="shared" si="121"/>
        <v>5.6970934865054046</v>
      </c>
      <c r="M678" s="2">
        <f t="shared" si="122"/>
        <v>18.013677216545513</v>
      </c>
      <c r="N678" s="3" t="b">
        <f t="shared" si="131"/>
        <v>0</v>
      </c>
      <c r="O678" s="3" t="str">
        <f t="shared" si="128"/>
        <v/>
      </c>
      <c r="P678" s="4" t="str">
        <f t="shared" si="129"/>
        <v/>
      </c>
      <c r="Q678" s="4" t="str">
        <f t="shared" si="130"/>
        <v/>
      </c>
      <c r="R678" s="4" t="str">
        <f t="shared" si="123"/>
        <v/>
      </c>
      <c r="S678" s="4" t="str">
        <f t="shared" si="124"/>
        <v/>
      </c>
      <c r="T678" s="100" t="str">
        <f t="shared" si="125"/>
        <v/>
      </c>
      <c r="V678" s="113"/>
    </row>
    <row r="679" spans="8:22" s="103" customFormat="1" x14ac:dyDescent="0.2">
      <c r="H679" s="14" t="e">
        <f t="shared" si="126"/>
        <v>#NUM!</v>
      </c>
      <c r="I679" s="104" t="e">
        <f>IF(ISNUMBER(results!C$38),4*PI()*F679/((G679*0.001)^2*results!C$38),4*PI()*F679/((G679*0.001)^2*results!D$38))</f>
        <v>#DIV/0!</v>
      </c>
      <c r="J679" s="15">
        <f t="shared" si="127"/>
        <v>5.6999999999999877</v>
      </c>
      <c r="K679" s="5">
        <f t="shared" si="120"/>
        <v>302</v>
      </c>
      <c r="L679" s="1">
        <f t="shared" si="121"/>
        <v>5.6970934865054046</v>
      </c>
      <c r="M679" s="2">
        <f t="shared" si="122"/>
        <v>18.013677216545513</v>
      </c>
      <c r="N679" s="3" t="b">
        <f t="shared" si="131"/>
        <v>0</v>
      </c>
      <c r="O679" s="3" t="str">
        <f t="shared" si="128"/>
        <v/>
      </c>
      <c r="P679" s="4" t="str">
        <f t="shared" si="129"/>
        <v/>
      </c>
      <c r="Q679" s="4" t="str">
        <f t="shared" si="130"/>
        <v/>
      </c>
      <c r="R679" s="4" t="str">
        <f t="shared" si="123"/>
        <v/>
      </c>
      <c r="S679" s="4" t="str">
        <f t="shared" si="124"/>
        <v/>
      </c>
      <c r="T679" s="100" t="str">
        <f t="shared" si="125"/>
        <v/>
      </c>
      <c r="V679" s="113"/>
    </row>
    <row r="680" spans="8:22" s="103" customFormat="1" x14ac:dyDescent="0.2">
      <c r="H680" s="14" t="e">
        <f t="shared" si="126"/>
        <v>#NUM!</v>
      </c>
      <c r="I680" s="104" t="e">
        <f>IF(ISNUMBER(results!C$38),4*PI()*F680/((G680*0.001)^2*results!C$38),4*PI()*F680/((G680*0.001)^2*results!D$38))</f>
        <v>#DIV/0!</v>
      </c>
      <c r="J680" s="15">
        <f t="shared" si="127"/>
        <v>5.6999999999999877</v>
      </c>
      <c r="K680" s="5">
        <f t="shared" si="120"/>
        <v>302</v>
      </c>
      <c r="L680" s="1">
        <f t="shared" si="121"/>
        <v>5.6970934865054046</v>
      </c>
      <c r="M680" s="2">
        <f t="shared" si="122"/>
        <v>18.013677216545513</v>
      </c>
      <c r="N680" s="3" t="b">
        <f t="shared" si="131"/>
        <v>0</v>
      </c>
      <c r="O680" s="3" t="str">
        <f t="shared" si="128"/>
        <v/>
      </c>
      <c r="P680" s="4" t="str">
        <f t="shared" si="129"/>
        <v/>
      </c>
      <c r="Q680" s="4" t="str">
        <f t="shared" si="130"/>
        <v/>
      </c>
      <c r="R680" s="4" t="str">
        <f t="shared" si="123"/>
        <v/>
      </c>
      <c r="S680" s="4" t="str">
        <f t="shared" si="124"/>
        <v/>
      </c>
      <c r="T680" s="100" t="str">
        <f t="shared" si="125"/>
        <v/>
      </c>
      <c r="V680" s="113"/>
    </row>
    <row r="681" spans="8:22" s="103" customFormat="1" x14ac:dyDescent="0.2">
      <c r="H681" s="14" t="e">
        <f t="shared" si="126"/>
        <v>#NUM!</v>
      </c>
      <c r="I681" s="104" t="e">
        <f>IF(ISNUMBER(results!C$38),4*PI()*F681/((G681*0.001)^2*results!C$38),4*PI()*F681/((G681*0.001)^2*results!D$38))</f>
        <v>#DIV/0!</v>
      </c>
      <c r="J681" s="15">
        <f t="shared" si="127"/>
        <v>5.6999999999999877</v>
      </c>
      <c r="K681" s="5">
        <f t="shared" si="120"/>
        <v>302</v>
      </c>
      <c r="L681" s="1">
        <f t="shared" si="121"/>
        <v>5.6970934865054046</v>
      </c>
      <c r="M681" s="2">
        <f t="shared" si="122"/>
        <v>18.013677216545513</v>
      </c>
      <c r="N681" s="3" t="b">
        <f t="shared" si="131"/>
        <v>0</v>
      </c>
      <c r="O681" s="3" t="str">
        <f t="shared" si="128"/>
        <v/>
      </c>
      <c r="P681" s="4" t="str">
        <f t="shared" si="129"/>
        <v/>
      </c>
      <c r="Q681" s="4" t="str">
        <f t="shared" si="130"/>
        <v/>
      </c>
      <c r="R681" s="4" t="str">
        <f t="shared" si="123"/>
        <v/>
      </c>
      <c r="S681" s="4" t="str">
        <f t="shared" si="124"/>
        <v/>
      </c>
      <c r="T681" s="100" t="str">
        <f t="shared" si="125"/>
        <v/>
      </c>
      <c r="V681" s="113"/>
    </row>
    <row r="682" spans="8:22" s="103" customFormat="1" x14ac:dyDescent="0.2">
      <c r="H682" s="14" t="e">
        <f t="shared" si="126"/>
        <v>#NUM!</v>
      </c>
      <c r="I682" s="104" t="e">
        <f>IF(ISNUMBER(results!C$38),4*PI()*F682/((G682*0.001)^2*results!C$38),4*PI()*F682/((G682*0.001)^2*results!D$38))</f>
        <v>#DIV/0!</v>
      </c>
      <c r="J682" s="15">
        <f t="shared" si="127"/>
        <v>5.6999999999999877</v>
      </c>
      <c r="K682" s="5">
        <f t="shared" si="120"/>
        <v>302</v>
      </c>
      <c r="L682" s="1">
        <f t="shared" si="121"/>
        <v>5.6970934865054046</v>
      </c>
      <c r="M682" s="2">
        <f t="shared" si="122"/>
        <v>18.013677216545513</v>
      </c>
      <c r="N682" s="3" t="b">
        <f t="shared" si="131"/>
        <v>0</v>
      </c>
      <c r="O682" s="3" t="str">
        <f t="shared" si="128"/>
        <v/>
      </c>
      <c r="P682" s="4" t="str">
        <f t="shared" si="129"/>
        <v/>
      </c>
      <c r="Q682" s="4" t="str">
        <f t="shared" si="130"/>
        <v/>
      </c>
      <c r="R682" s="4" t="str">
        <f t="shared" si="123"/>
        <v/>
      </c>
      <c r="S682" s="4" t="str">
        <f t="shared" si="124"/>
        <v/>
      </c>
      <c r="T682" s="100" t="str">
        <f t="shared" si="125"/>
        <v/>
      </c>
      <c r="V682" s="113"/>
    </row>
    <row r="683" spans="8:22" s="103" customFormat="1" x14ac:dyDescent="0.2">
      <c r="H683" s="14" t="e">
        <f t="shared" si="126"/>
        <v>#NUM!</v>
      </c>
      <c r="I683" s="104" t="e">
        <f>IF(ISNUMBER(results!C$38),4*PI()*F683/((G683*0.001)^2*results!C$38),4*PI()*F683/((G683*0.001)^2*results!D$38))</f>
        <v>#DIV/0!</v>
      </c>
      <c r="J683" s="15">
        <f t="shared" si="127"/>
        <v>5.6999999999999877</v>
      </c>
      <c r="K683" s="5">
        <f t="shared" si="120"/>
        <v>302</v>
      </c>
      <c r="L683" s="1">
        <f t="shared" si="121"/>
        <v>5.6970934865054046</v>
      </c>
      <c r="M683" s="2">
        <f t="shared" si="122"/>
        <v>18.013677216545513</v>
      </c>
      <c r="N683" s="3" t="b">
        <f t="shared" si="131"/>
        <v>0</v>
      </c>
      <c r="O683" s="3" t="str">
        <f t="shared" si="128"/>
        <v/>
      </c>
      <c r="P683" s="4" t="str">
        <f t="shared" si="129"/>
        <v/>
      </c>
      <c r="Q683" s="4" t="str">
        <f t="shared" si="130"/>
        <v/>
      </c>
      <c r="R683" s="4" t="str">
        <f t="shared" si="123"/>
        <v/>
      </c>
      <c r="S683" s="4" t="str">
        <f t="shared" si="124"/>
        <v/>
      </c>
      <c r="T683" s="100" t="str">
        <f t="shared" si="125"/>
        <v/>
      </c>
      <c r="V683" s="113"/>
    </row>
    <row r="684" spans="8:22" s="103" customFormat="1" x14ac:dyDescent="0.2">
      <c r="H684" s="14" t="e">
        <f t="shared" si="126"/>
        <v>#NUM!</v>
      </c>
      <c r="I684" s="104" t="e">
        <f>IF(ISNUMBER(results!C$38),4*PI()*F684/((G684*0.001)^2*results!C$38),4*PI()*F684/((G684*0.001)^2*results!D$38))</f>
        <v>#DIV/0!</v>
      </c>
      <c r="J684" s="15">
        <f t="shared" si="127"/>
        <v>5.6999999999999877</v>
      </c>
      <c r="K684" s="5">
        <f t="shared" si="120"/>
        <v>302</v>
      </c>
      <c r="L684" s="1">
        <f t="shared" si="121"/>
        <v>5.6970934865054046</v>
      </c>
      <c r="M684" s="2">
        <f t="shared" si="122"/>
        <v>18.013677216545513</v>
      </c>
      <c r="N684" s="3" t="b">
        <f t="shared" si="131"/>
        <v>0</v>
      </c>
      <c r="O684" s="3" t="str">
        <f t="shared" si="128"/>
        <v/>
      </c>
      <c r="P684" s="4" t="str">
        <f t="shared" si="129"/>
        <v/>
      </c>
      <c r="Q684" s="4" t="str">
        <f t="shared" si="130"/>
        <v/>
      </c>
      <c r="R684" s="4" t="str">
        <f t="shared" si="123"/>
        <v/>
      </c>
      <c r="S684" s="4" t="str">
        <f t="shared" si="124"/>
        <v/>
      </c>
      <c r="T684" s="100" t="str">
        <f t="shared" si="125"/>
        <v/>
      </c>
      <c r="V684" s="113"/>
    </row>
    <row r="685" spans="8:22" s="103" customFormat="1" x14ac:dyDescent="0.2">
      <c r="H685" s="14" t="e">
        <f t="shared" si="126"/>
        <v>#NUM!</v>
      </c>
      <c r="I685" s="104" t="e">
        <f>IF(ISNUMBER(results!C$38),4*PI()*F685/((G685*0.001)^2*results!C$38),4*PI()*F685/((G685*0.001)^2*results!D$38))</f>
        <v>#DIV/0!</v>
      </c>
      <c r="J685" s="15">
        <f t="shared" si="127"/>
        <v>5.6999999999999877</v>
      </c>
      <c r="K685" s="5">
        <f t="shared" si="120"/>
        <v>302</v>
      </c>
      <c r="L685" s="1">
        <f t="shared" si="121"/>
        <v>5.6970934865054046</v>
      </c>
      <c r="M685" s="2">
        <f t="shared" si="122"/>
        <v>18.013677216545513</v>
      </c>
      <c r="N685" s="3" t="b">
        <f t="shared" si="131"/>
        <v>0</v>
      </c>
      <c r="O685" s="3" t="str">
        <f t="shared" si="128"/>
        <v/>
      </c>
      <c r="P685" s="4" t="str">
        <f t="shared" si="129"/>
        <v/>
      </c>
      <c r="Q685" s="4" t="str">
        <f t="shared" si="130"/>
        <v/>
      </c>
      <c r="R685" s="4" t="str">
        <f t="shared" si="123"/>
        <v/>
      </c>
      <c r="S685" s="4" t="str">
        <f t="shared" si="124"/>
        <v/>
      </c>
      <c r="T685" s="100" t="str">
        <f t="shared" si="125"/>
        <v/>
      </c>
      <c r="V685" s="113"/>
    </row>
    <row r="686" spans="8:22" s="103" customFormat="1" x14ac:dyDescent="0.2">
      <c r="H686" s="14" t="e">
        <f t="shared" si="126"/>
        <v>#NUM!</v>
      </c>
      <c r="I686" s="104" t="e">
        <f>IF(ISNUMBER(results!C$38),4*PI()*F686/((G686*0.001)^2*results!C$38),4*PI()*F686/((G686*0.001)^2*results!D$38))</f>
        <v>#DIV/0!</v>
      </c>
      <c r="J686" s="15">
        <f t="shared" si="127"/>
        <v>5.6999999999999877</v>
      </c>
      <c r="K686" s="5">
        <f t="shared" si="120"/>
        <v>302</v>
      </c>
      <c r="L686" s="1">
        <f t="shared" si="121"/>
        <v>5.6970934865054046</v>
      </c>
      <c r="M686" s="2">
        <f t="shared" si="122"/>
        <v>18.013677216545513</v>
      </c>
      <c r="N686" s="3" t="b">
        <f t="shared" si="131"/>
        <v>0</v>
      </c>
      <c r="O686" s="3" t="str">
        <f t="shared" si="128"/>
        <v/>
      </c>
      <c r="P686" s="4" t="str">
        <f t="shared" si="129"/>
        <v/>
      </c>
      <c r="Q686" s="4" t="str">
        <f t="shared" si="130"/>
        <v/>
      </c>
      <c r="R686" s="4" t="str">
        <f t="shared" si="123"/>
        <v/>
      </c>
      <c r="S686" s="4" t="str">
        <f t="shared" si="124"/>
        <v/>
      </c>
      <c r="T686" s="100" t="str">
        <f t="shared" si="125"/>
        <v/>
      </c>
      <c r="V686" s="113"/>
    </row>
    <row r="687" spans="8:22" s="103" customFormat="1" x14ac:dyDescent="0.2">
      <c r="H687" s="14" t="e">
        <f t="shared" si="126"/>
        <v>#NUM!</v>
      </c>
      <c r="I687" s="104" t="e">
        <f>IF(ISNUMBER(results!C$38),4*PI()*F687/((G687*0.001)^2*results!C$38),4*PI()*F687/((G687*0.001)^2*results!D$38))</f>
        <v>#DIV/0!</v>
      </c>
      <c r="J687" s="15">
        <f t="shared" si="127"/>
        <v>5.6999999999999877</v>
      </c>
      <c r="K687" s="5">
        <f t="shared" si="120"/>
        <v>302</v>
      </c>
      <c r="L687" s="1">
        <f t="shared" si="121"/>
        <v>5.6970934865054046</v>
      </c>
      <c r="M687" s="2">
        <f t="shared" si="122"/>
        <v>18.013677216545513</v>
      </c>
      <c r="N687" s="3" t="b">
        <f t="shared" si="131"/>
        <v>0</v>
      </c>
      <c r="O687" s="3" t="str">
        <f t="shared" si="128"/>
        <v/>
      </c>
      <c r="P687" s="4" t="str">
        <f t="shared" si="129"/>
        <v/>
      </c>
      <c r="Q687" s="4" t="str">
        <f t="shared" si="130"/>
        <v/>
      </c>
      <c r="R687" s="4" t="str">
        <f t="shared" si="123"/>
        <v/>
      </c>
      <c r="S687" s="4" t="str">
        <f t="shared" si="124"/>
        <v/>
      </c>
      <c r="T687" s="100" t="str">
        <f t="shared" si="125"/>
        <v/>
      </c>
      <c r="V687" s="113"/>
    </row>
    <row r="688" spans="8:22" s="103" customFormat="1" x14ac:dyDescent="0.2">
      <c r="H688" s="14" t="e">
        <f t="shared" si="126"/>
        <v>#NUM!</v>
      </c>
      <c r="I688" s="104" t="e">
        <f>IF(ISNUMBER(results!C$38),4*PI()*F688/((G688*0.001)^2*results!C$38),4*PI()*F688/((G688*0.001)^2*results!D$38))</f>
        <v>#DIV/0!</v>
      </c>
      <c r="J688" s="15">
        <f t="shared" si="127"/>
        <v>5.6999999999999877</v>
      </c>
      <c r="K688" s="5">
        <f t="shared" si="120"/>
        <v>302</v>
      </c>
      <c r="L688" s="1">
        <f t="shared" si="121"/>
        <v>5.6970934865054046</v>
      </c>
      <c r="M688" s="2">
        <f t="shared" si="122"/>
        <v>18.013677216545513</v>
      </c>
      <c r="N688" s="3" t="b">
        <f t="shared" si="131"/>
        <v>0</v>
      </c>
      <c r="O688" s="3" t="str">
        <f t="shared" si="128"/>
        <v/>
      </c>
      <c r="P688" s="4" t="str">
        <f t="shared" si="129"/>
        <v/>
      </c>
      <c r="Q688" s="4" t="str">
        <f t="shared" si="130"/>
        <v/>
      </c>
      <c r="R688" s="4" t="str">
        <f t="shared" si="123"/>
        <v/>
      </c>
      <c r="S688" s="4" t="str">
        <f t="shared" si="124"/>
        <v/>
      </c>
      <c r="T688" s="100" t="str">
        <f t="shared" si="125"/>
        <v/>
      </c>
      <c r="V688" s="113"/>
    </row>
    <row r="689" spans="8:22" s="103" customFormat="1" x14ac:dyDescent="0.2">
      <c r="H689" s="14" t="e">
        <f t="shared" si="126"/>
        <v>#NUM!</v>
      </c>
      <c r="I689" s="104" t="e">
        <f>IF(ISNUMBER(results!C$38),4*PI()*F689/((G689*0.001)^2*results!C$38),4*PI()*F689/((G689*0.001)^2*results!D$38))</f>
        <v>#DIV/0!</v>
      </c>
      <c r="J689" s="15">
        <f t="shared" si="127"/>
        <v>5.6999999999999877</v>
      </c>
      <c r="K689" s="5">
        <f t="shared" si="120"/>
        <v>302</v>
      </c>
      <c r="L689" s="1">
        <f t="shared" si="121"/>
        <v>5.6970934865054046</v>
      </c>
      <c r="M689" s="2">
        <f t="shared" si="122"/>
        <v>18.013677216545513</v>
      </c>
      <c r="N689" s="3" t="b">
        <f t="shared" si="131"/>
        <v>0</v>
      </c>
      <c r="O689" s="3" t="str">
        <f t="shared" si="128"/>
        <v/>
      </c>
      <c r="P689" s="4" t="str">
        <f t="shared" si="129"/>
        <v/>
      </c>
      <c r="Q689" s="4" t="str">
        <f t="shared" si="130"/>
        <v/>
      </c>
      <c r="R689" s="4" t="str">
        <f t="shared" si="123"/>
        <v/>
      </c>
      <c r="S689" s="4" t="str">
        <f t="shared" si="124"/>
        <v/>
      </c>
      <c r="T689" s="100" t="str">
        <f t="shared" si="125"/>
        <v/>
      </c>
      <c r="V689" s="113"/>
    </row>
    <row r="690" spans="8:22" s="103" customFormat="1" x14ac:dyDescent="0.2">
      <c r="H690" s="14" t="e">
        <f t="shared" si="126"/>
        <v>#NUM!</v>
      </c>
      <c r="I690" s="104" t="e">
        <f>IF(ISNUMBER(results!C$38),4*PI()*F690/((G690*0.001)^2*results!C$38),4*PI()*F690/((G690*0.001)^2*results!D$38))</f>
        <v>#DIV/0!</v>
      </c>
      <c r="J690" s="15">
        <f t="shared" si="127"/>
        <v>5.6999999999999877</v>
      </c>
      <c r="K690" s="5">
        <f t="shared" si="120"/>
        <v>302</v>
      </c>
      <c r="L690" s="1">
        <f t="shared" si="121"/>
        <v>5.6970934865054046</v>
      </c>
      <c r="M690" s="2">
        <f t="shared" si="122"/>
        <v>18.013677216545513</v>
      </c>
      <c r="N690" s="3" t="b">
        <f t="shared" si="131"/>
        <v>0</v>
      </c>
      <c r="O690" s="3" t="str">
        <f t="shared" si="128"/>
        <v/>
      </c>
      <c r="P690" s="4" t="str">
        <f t="shared" si="129"/>
        <v/>
      </c>
      <c r="Q690" s="4" t="str">
        <f t="shared" si="130"/>
        <v/>
      </c>
      <c r="R690" s="4" t="str">
        <f t="shared" si="123"/>
        <v/>
      </c>
      <c r="S690" s="4" t="str">
        <f t="shared" si="124"/>
        <v/>
      </c>
      <c r="T690" s="100" t="str">
        <f t="shared" si="125"/>
        <v/>
      </c>
      <c r="V690" s="113"/>
    </row>
    <row r="691" spans="8:22" s="103" customFormat="1" x14ac:dyDescent="0.2">
      <c r="H691" s="14" t="e">
        <f t="shared" si="126"/>
        <v>#NUM!</v>
      </c>
      <c r="I691" s="104" t="e">
        <f>IF(ISNUMBER(results!C$38),4*PI()*F691/((G691*0.001)^2*results!C$38),4*PI()*F691/((G691*0.001)^2*results!D$38))</f>
        <v>#DIV/0!</v>
      </c>
      <c r="J691" s="15">
        <f t="shared" si="127"/>
        <v>5.6999999999999877</v>
      </c>
      <c r="K691" s="5">
        <f t="shared" si="120"/>
        <v>302</v>
      </c>
      <c r="L691" s="1">
        <f t="shared" si="121"/>
        <v>5.6970934865054046</v>
      </c>
      <c r="M691" s="2">
        <f t="shared" si="122"/>
        <v>18.013677216545513</v>
      </c>
      <c r="N691" s="3" t="b">
        <f t="shared" si="131"/>
        <v>0</v>
      </c>
      <c r="O691" s="3" t="str">
        <f t="shared" si="128"/>
        <v/>
      </c>
      <c r="P691" s="4" t="str">
        <f t="shared" si="129"/>
        <v/>
      </c>
      <c r="Q691" s="4" t="str">
        <f t="shared" si="130"/>
        <v/>
      </c>
      <c r="R691" s="4" t="str">
        <f t="shared" si="123"/>
        <v/>
      </c>
      <c r="S691" s="4" t="str">
        <f t="shared" si="124"/>
        <v/>
      </c>
      <c r="T691" s="100" t="str">
        <f t="shared" si="125"/>
        <v/>
      </c>
      <c r="V691" s="113"/>
    </row>
    <row r="692" spans="8:22" s="103" customFormat="1" x14ac:dyDescent="0.2">
      <c r="H692" s="14" t="e">
        <f t="shared" si="126"/>
        <v>#NUM!</v>
      </c>
      <c r="I692" s="104" t="e">
        <f>IF(ISNUMBER(results!C$38),4*PI()*F692/((G692*0.001)^2*results!C$38),4*PI()*F692/((G692*0.001)^2*results!D$38))</f>
        <v>#DIV/0!</v>
      </c>
      <c r="J692" s="15">
        <f t="shared" si="127"/>
        <v>5.6999999999999877</v>
      </c>
      <c r="K692" s="5">
        <f t="shared" si="120"/>
        <v>302</v>
      </c>
      <c r="L692" s="1">
        <f t="shared" si="121"/>
        <v>5.6970934865054046</v>
      </c>
      <c r="M692" s="2">
        <f t="shared" si="122"/>
        <v>18.013677216545513</v>
      </c>
      <c r="N692" s="3" t="b">
        <f t="shared" si="131"/>
        <v>0</v>
      </c>
      <c r="O692" s="3" t="str">
        <f t="shared" si="128"/>
        <v/>
      </c>
      <c r="P692" s="4" t="str">
        <f t="shared" si="129"/>
        <v/>
      </c>
      <c r="Q692" s="4" t="str">
        <f t="shared" si="130"/>
        <v/>
      </c>
      <c r="R692" s="4" t="str">
        <f t="shared" si="123"/>
        <v/>
      </c>
      <c r="S692" s="4" t="str">
        <f t="shared" si="124"/>
        <v/>
      </c>
      <c r="T692" s="100" t="str">
        <f t="shared" si="125"/>
        <v/>
      </c>
      <c r="V692" s="113"/>
    </row>
    <row r="693" spans="8:22" s="103" customFormat="1" x14ac:dyDescent="0.2">
      <c r="H693" s="14" t="e">
        <f t="shared" si="126"/>
        <v>#NUM!</v>
      </c>
      <c r="I693" s="104" t="e">
        <f>IF(ISNUMBER(results!C$38),4*PI()*F693/((G693*0.001)^2*results!C$38),4*PI()*F693/((G693*0.001)^2*results!D$38))</f>
        <v>#DIV/0!</v>
      </c>
      <c r="J693" s="15">
        <f t="shared" si="127"/>
        <v>5.6999999999999877</v>
      </c>
      <c r="K693" s="5">
        <f t="shared" si="120"/>
        <v>302</v>
      </c>
      <c r="L693" s="1">
        <f t="shared" si="121"/>
        <v>5.6970934865054046</v>
      </c>
      <c r="M693" s="2">
        <f t="shared" si="122"/>
        <v>18.013677216545513</v>
      </c>
      <c r="N693" s="3" t="b">
        <f t="shared" si="131"/>
        <v>0</v>
      </c>
      <c r="O693" s="3" t="str">
        <f t="shared" si="128"/>
        <v/>
      </c>
      <c r="P693" s="4" t="str">
        <f t="shared" si="129"/>
        <v/>
      </c>
      <c r="Q693" s="4" t="str">
        <f t="shared" si="130"/>
        <v/>
      </c>
      <c r="R693" s="4" t="str">
        <f t="shared" si="123"/>
        <v/>
      </c>
      <c r="S693" s="4" t="str">
        <f t="shared" si="124"/>
        <v/>
      </c>
      <c r="T693" s="100" t="str">
        <f t="shared" si="125"/>
        <v/>
      </c>
      <c r="V693" s="113"/>
    </row>
    <row r="694" spans="8:22" s="103" customFormat="1" x14ac:dyDescent="0.2">
      <c r="H694" s="14" t="e">
        <f t="shared" si="126"/>
        <v>#NUM!</v>
      </c>
      <c r="I694" s="104" t="e">
        <f>IF(ISNUMBER(results!C$38),4*PI()*F694/((G694*0.001)^2*results!C$38),4*PI()*F694/((G694*0.001)^2*results!D$38))</f>
        <v>#DIV/0!</v>
      </c>
      <c r="J694" s="15">
        <f t="shared" si="127"/>
        <v>5.6999999999999877</v>
      </c>
      <c r="K694" s="5">
        <f t="shared" si="120"/>
        <v>302</v>
      </c>
      <c r="L694" s="1">
        <f t="shared" si="121"/>
        <v>5.6970934865054046</v>
      </c>
      <c r="M694" s="2">
        <f t="shared" si="122"/>
        <v>18.013677216545513</v>
      </c>
      <c r="N694" s="3" t="b">
        <f t="shared" si="131"/>
        <v>0</v>
      </c>
      <c r="O694" s="3" t="str">
        <f t="shared" si="128"/>
        <v/>
      </c>
      <c r="P694" s="4" t="str">
        <f t="shared" si="129"/>
        <v/>
      </c>
      <c r="Q694" s="4" t="str">
        <f t="shared" si="130"/>
        <v/>
      </c>
      <c r="R694" s="4" t="str">
        <f t="shared" si="123"/>
        <v/>
      </c>
      <c r="S694" s="4" t="str">
        <f t="shared" si="124"/>
        <v/>
      </c>
      <c r="T694" s="100" t="str">
        <f t="shared" si="125"/>
        <v/>
      </c>
      <c r="V694" s="113"/>
    </row>
    <row r="695" spans="8:22" s="103" customFormat="1" x14ac:dyDescent="0.2">
      <c r="H695" s="14" t="e">
        <f t="shared" si="126"/>
        <v>#NUM!</v>
      </c>
      <c r="I695" s="104" t="e">
        <f>IF(ISNUMBER(results!C$38),4*PI()*F695/((G695*0.001)^2*results!C$38),4*PI()*F695/((G695*0.001)^2*results!D$38))</f>
        <v>#DIV/0!</v>
      </c>
      <c r="J695" s="15">
        <f t="shared" si="127"/>
        <v>5.6999999999999877</v>
      </c>
      <c r="K695" s="5">
        <f t="shared" si="120"/>
        <v>302</v>
      </c>
      <c r="L695" s="1">
        <f t="shared" si="121"/>
        <v>5.6970934865054046</v>
      </c>
      <c r="M695" s="2">
        <f t="shared" si="122"/>
        <v>18.013677216545513</v>
      </c>
      <c r="N695" s="3" t="b">
        <f t="shared" si="131"/>
        <v>0</v>
      </c>
      <c r="O695" s="3" t="str">
        <f t="shared" si="128"/>
        <v/>
      </c>
      <c r="P695" s="4" t="str">
        <f t="shared" si="129"/>
        <v/>
      </c>
      <c r="Q695" s="4" t="str">
        <f t="shared" si="130"/>
        <v/>
      </c>
      <c r="R695" s="4" t="str">
        <f t="shared" si="123"/>
        <v/>
      </c>
      <c r="S695" s="4" t="str">
        <f t="shared" si="124"/>
        <v/>
      </c>
      <c r="T695" s="100" t="str">
        <f t="shared" si="125"/>
        <v/>
      </c>
      <c r="V695" s="113"/>
    </row>
    <row r="696" spans="8:22" s="103" customFormat="1" x14ac:dyDescent="0.2">
      <c r="H696" s="14" t="e">
        <f t="shared" si="126"/>
        <v>#NUM!</v>
      </c>
      <c r="I696" s="104" t="e">
        <f>IF(ISNUMBER(results!C$38),4*PI()*F696/((G696*0.001)^2*results!C$38),4*PI()*F696/((G696*0.001)^2*results!D$38))</f>
        <v>#DIV/0!</v>
      </c>
      <c r="J696" s="15">
        <f t="shared" si="127"/>
        <v>5.6999999999999877</v>
      </c>
      <c r="K696" s="5">
        <f t="shared" si="120"/>
        <v>302</v>
      </c>
      <c r="L696" s="1">
        <f t="shared" si="121"/>
        <v>5.6970934865054046</v>
      </c>
      <c r="M696" s="2">
        <f t="shared" si="122"/>
        <v>18.013677216545513</v>
      </c>
      <c r="N696" s="3" t="b">
        <f t="shared" si="131"/>
        <v>0</v>
      </c>
      <c r="O696" s="3" t="str">
        <f t="shared" si="128"/>
        <v/>
      </c>
      <c r="P696" s="4" t="str">
        <f t="shared" si="129"/>
        <v/>
      </c>
      <c r="Q696" s="4" t="str">
        <f t="shared" si="130"/>
        <v/>
      </c>
      <c r="R696" s="4" t="str">
        <f t="shared" si="123"/>
        <v/>
      </c>
      <c r="S696" s="4" t="str">
        <f t="shared" si="124"/>
        <v/>
      </c>
      <c r="T696" s="100" t="str">
        <f t="shared" si="125"/>
        <v/>
      </c>
      <c r="V696" s="113"/>
    </row>
    <row r="697" spans="8:22" s="103" customFormat="1" x14ac:dyDescent="0.2">
      <c r="H697" s="14" t="e">
        <f t="shared" si="126"/>
        <v>#NUM!</v>
      </c>
      <c r="I697" s="104" t="e">
        <f>IF(ISNUMBER(results!C$38),4*PI()*F697/((G697*0.001)^2*results!C$38),4*PI()*F697/((G697*0.001)^2*results!D$38))</f>
        <v>#DIV/0!</v>
      </c>
      <c r="J697" s="15">
        <f t="shared" si="127"/>
        <v>5.6999999999999877</v>
      </c>
      <c r="K697" s="5">
        <f t="shared" si="120"/>
        <v>302</v>
      </c>
      <c r="L697" s="1">
        <f t="shared" si="121"/>
        <v>5.6970934865054046</v>
      </c>
      <c r="M697" s="2">
        <f t="shared" si="122"/>
        <v>18.013677216545513</v>
      </c>
      <c r="N697" s="3" t="b">
        <f t="shared" si="131"/>
        <v>0</v>
      </c>
      <c r="O697" s="3" t="str">
        <f t="shared" si="128"/>
        <v/>
      </c>
      <c r="P697" s="4" t="str">
        <f t="shared" si="129"/>
        <v/>
      </c>
      <c r="Q697" s="4" t="str">
        <f t="shared" si="130"/>
        <v/>
      </c>
      <c r="R697" s="4" t="str">
        <f t="shared" si="123"/>
        <v/>
      </c>
      <c r="S697" s="4" t="str">
        <f t="shared" si="124"/>
        <v/>
      </c>
      <c r="T697" s="100" t="str">
        <f t="shared" si="125"/>
        <v/>
      </c>
      <c r="V697" s="113"/>
    </row>
    <row r="698" spans="8:22" s="103" customFormat="1" x14ac:dyDescent="0.2">
      <c r="H698" s="14" t="e">
        <f t="shared" si="126"/>
        <v>#NUM!</v>
      </c>
      <c r="I698" s="104" t="e">
        <f>IF(ISNUMBER(results!C$38),4*PI()*F698/((G698*0.001)^2*results!C$38),4*PI()*F698/((G698*0.001)^2*results!D$38))</f>
        <v>#DIV/0!</v>
      </c>
      <c r="J698" s="15">
        <f t="shared" si="127"/>
        <v>5.6999999999999877</v>
      </c>
      <c r="K698" s="5">
        <f t="shared" si="120"/>
        <v>302</v>
      </c>
      <c r="L698" s="1">
        <f t="shared" si="121"/>
        <v>5.6970934865054046</v>
      </c>
      <c r="M698" s="2">
        <f t="shared" si="122"/>
        <v>18.013677216545513</v>
      </c>
      <c r="N698" s="3" t="b">
        <f t="shared" si="131"/>
        <v>0</v>
      </c>
      <c r="O698" s="3" t="str">
        <f t="shared" si="128"/>
        <v/>
      </c>
      <c r="P698" s="4" t="str">
        <f t="shared" si="129"/>
        <v/>
      </c>
      <c r="Q698" s="4" t="str">
        <f t="shared" si="130"/>
        <v/>
      </c>
      <c r="R698" s="4" t="str">
        <f t="shared" si="123"/>
        <v/>
      </c>
      <c r="S698" s="4" t="str">
        <f t="shared" si="124"/>
        <v/>
      </c>
      <c r="T698" s="100" t="str">
        <f t="shared" si="125"/>
        <v/>
      </c>
      <c r="V698" s="113"/>
    </row>
    <row r="699" spans="8:22" s="103" customFormat="1" x14ac:dyDescent="0.2">
      <c r="H699" s="14" t="e">
        <f t="shared" si="126"/>
        <v>#NUM!</v>
      </c>
      <c r="I699" s="104" t="e">
        <f>IF(ISNUMBER(results!C$38),4*PI()*F699/((G699*0.001)^2*results!C$38),4*PI()*F699/((G699*0.001)^2*results!D$38))</f>
        <v>#DIV/0!</v>
      </c>
      <c r="J699" s="15">
        <f t="shared" si="127"/>
        <v>5.6999999999999877</v>
      </c>
      <c r="K699" s="5">
        <f t="shared" si="120"/>
        <v>302</v>
      </c>
      <c r="L699" s="1">
        <f t="shared" si="121"/>
        <v>5.6970934865054046</v>
      </c>
      <c r="M699" s="2">
        <f t="shared" si="122"/>
        <v>18.013677216545513</v>
      </c>
      <c r="N699" s="3" t="b">
        <f t="shared" si="131"/>
        <v>0</v>
      </c>
      <c r="O699" s="3" t="str">
        <f t="shared" si="128"/>
        <v/>
      </c>
      <c r="P699" s="4" t="str">
        <f t="shared" si="129"/>
        <v/>
      </c>
      <c r="Q699" s="4" t="str">
        <f t="shared" si="130"/>
        <v/>
      </c>
      <c r="R699" s="4" t="str">
        <f t="shared" si="123"/>
        <v/>
      </c>
      <c r="S699" s="4" t="str">
        <f t="shared" si="124"/>
        <v/>
      </c>
      <c r="T699" s="100" t="str">
        <f t="shared" si="125"/>
        <v/>
      </c>
      <c r="V699" s="113"/>
    </row>
    <row r="700" spans="8:22" s="103" customFormat="1" x14ac:dyDescent="0.2">
      <c r="H700" s="14" t="e">
        <f t="shared" si="126"/>
        <v>#NUM!</v>
      </c>
      <c r="I700" s="104" t="e">
        <f>IF(ISNUMBER(results!C$38),4*PI()*F700/((G700*0.001)^2*results!C$38),4*PI()*F700/((G700*0.001)^2*results!D$38))</f>
        <v>#DIV/0!</v>
      </c>
      <c r="J700" s="15">
        <f t="shared" si="127"/>
        <v>5.6999999999999877</v>
      </c>
      <c r="K700" s="5">
        <f t="shared" si="120"/>
        <v>302</v>
      </c>
      <c r="L700" s="1">
        <f t="shared" si="121"/>
        <v>5.6970934865054046</v>
      </c>
      <c r="M700" s="2">
        <f t="shared" si="122"/>
        <v>18.013677216545513</v>
      </c>
      <c r="N700" s="3" t="b">
        <f t="shared" si="131"/>
        <v>0</v>
      </c>
      <c r="O700" s="3" t="str">
        <f t="shared" si="128"/>
        <v/>
      </c>
      <c r="P700" s="4" t="str">
        <f t="shared" si="129"/>
        <v/>
      </c>
      <c r="Q700" s="4" t="str">
        <f t="shared" si="130"/>
        <v/>
      </c>
      <c r="R700" s="4" t="str">
        <f t="shared" si="123"/>
        <v/>
      </c>
      <c r="S700" s="4" t="str">
        <f t="shared" si="124"/>
        <v/>
      </c>
      <c r="T700" s="100" t="str">
        <f t="shared" si="125"/>
        <v/>
      </c>
      <c r="V700" s="113"/>
    </row>
    <row r="701" spans="8:22" s="103" customFormat="1" x14ac:dyDescent="0.2">
      <c r="H701" s="14" t="e">
        <f t="shared" si="126"/>
        <v>#NUM!</v>
      </c>
      <c r="I701" s="104" t="e">
        <f>IF(ISNUMBER(results!C$38),4*PI()*F701/((G701*0.001)^2*results!C$38),4*PI()*F701/((G701*0.001)^2*results!D$38))</f>
        <v>#DIV/0!</v>
      </c>
      <c r="J701" s="15">
        <f t="shared" si="127"/>
        <v>5.6999999999999877</v>
      </c>
      <c r="K701" s="5">
        <f t="shared" si="120"/>
        <v>302</v>
      </c>
      <c r="L701" s="1">
        <f t="shared" si="121"/>
        <v>5.6970934865054046</v>
      </c>
      <c r="M701" s="2">
        <f t="shared" si="122"/>
        <v>18.013677216545513</v>
      </c>
      <c r="N701" s="3" t="b">
        <f t="shared" si="131"/>
        <v>0</v>
      </c>
      <c r="O701" s="3" t="str">
        <f t="shared" si="128"/>
        <v/>
      </c>
      <c r="P701" s="4" t="str">
        <f t="shared" si="129"/>
        <v/>
      </c>
      <c r="Q701" s="4" t="str">
        <f t="shared" si="130"/>
        <v/>
      </c>
      <c r="R701" s="4" t="str">
        <f t="shared" si="123"/>
        <v/>
      </c>
      <c r="S701" s="4" t="str">
        <f t="shared" si="124"/>
        <v/>
      </c>
      <c r="T701" s="100" t="str">
        <f t="shared" si="125"/>
        <v/>
      </c>
      <c r="V701" s="113"/>
    </row>
    <row r="702" spans="8:22" s="103" customFormat="1" x14ac:dyDescent="0.2">
      <c r="H702" s="14" t="e">
        <f t="shared" si="126"/>
        <v>#NUM!</v>
      </c>
      <c r="I702" s="104" t="e">
        <f>IF(ISNUMBER(results!C$38),4*PI()*F702/((G702*0.001)^2*results!C$38),4*PI()*F702/((G702*0.001)^2*results!D$38))</f>
        <v>#DIV/0!</v>
      </c>
      <c r="J702" s="15">
        <f t="shared" si="127"/>
        <v>5.6999999999999877</v>
      </c>
      <c r="K702" s="5">
        <f t="shared" si="120"/>
        <v>302</v>
      </c>
      <c r="L702" s="1">
        <f t="shared" si="121"/>
        <v>5.6970934865054046</v>
      </c>
      <c r="M702" s="2">
        <f t="shared" si="122"/>
        <v>18.013677216545513</v>
      </c>
      <c r="N702" s="3" t="b">
        <f t="shared" si="131"/>
        <v>0</v>
      </c>
      <c r="O702" s="3" t="str">
        <f t="shared" si="128"/>
        <v/>
      </c>
      <c r="P702" s="4" t="str">
        <f t="shared" si="129"/>
        <v/>
      </c>
      <c r="Q702" s="4" t="str">
        <f t="shared" si="130"/>
        <v/>
      </c>
      <c r="R702" s="4" t="str">
        <f t="shared" si="123"/>
        <v/>
      </c>
      <c r="S702" s="4" t="str">
        <f t="shared" si="124"/>
        <v/>
      </c>
      <c r="T702" s="100" t="str">
        <f t="shared" si="125"/>
        <v/>
      </c>
      <c r="V702" s="113"/>
    </row>
    <row r="703" spans="8:22" s="103" customFormat="1" x14ac:dyDescent="0.2">
      <c r="H703" s="14" t="e">
        <f t="shared" si="126"/>
        <v>#NUM!</v>
      </c>
      <c r="I703" s="104" t="e">
        <f>IF(ISNUMBER(results!C$38),4*PI()*F703/((G703*0.001)^2*results!C$38),4*PI()*F703/((G703*0.001)^2*results!D$38))</f>
        <v>#DIV/0!</v>
      </c>
      <c r="J703" s="15">
        <f t="shared" si="127"/>
        <v>5.6999999999999877</v>
      </c>
      <c r="K703" s="5">
        <f t="shared" si="120"/>
        <v>302</v>
      </c>
      <c r="L703" s="1">
        <f t="shared" si="121"/>
        <v>5.6970934865054046</v>
      </c>
      <c r="M703" s="2">
        <f t="shared" si="122"/>
        <v>18.013677216545513</v>
      </c>
      <c r="N703" s="3" t="b">
        <f t="shared" si="131"/>
        <v>0</v>
      </c>
      <c r="O703" s="3" t="str">
        <f t="shared" si="128"/>
        <v/>
      </c>
      <c r="P703" s="4" t="str">
        <f t="shared" si="129"/>
        <v/>
      </c>
      <c r="Q703" s="4" t="str">
        <f t="shared" si="130"/>
        <v/>
      </c>
      <c r="R703" s="4" t="str">
        <f t="shared" si="123"/>
        <v/>
      </c>
      <c r="S703" s="4" t="str">
        <f t="shared" si="124"/>
        <v/>
      </c>
      <c r="T703" s="100" t="str">
        <f t="shared" si="125"/>
        <v/>
      </c>
      <c r="V703" s="113"/>
    </row>
    <row r="704" spans="8:22" s="103" customFormat="1" x14ac:dyDescent="0.2">
      <c r="H704" s="14" t="e">
        <f t="shared" si="126"/>
        <v>#NUM!</v>
      </c>
      <c r="I704" s="104" t="e">
        <f>IF(ISNUMBER(results!C$38),4*PI()*F704/((G704*0.001)^2*results!C$38),4*PI()*F704/((G704*0.001)^2*results!D$38))</f>
        <v>#DIV/0!</v>
      </c>
      <c r="J704" s="15">
        <f t="shared" si="127"/>
        <v>5.6999999999999877</v>
      </c>
      <c r="K704" s="5">
        <f t="shared" si="120"/>
        <v>302</v>
      </c>
      <c r="L704" s="1">
        <f t="shared" si="121"/>
        <v>5.6970934865054046</v>
      </c>
      <c r="M704" s="2">
        <f t="shared" si="122"/>
        <v>18.013677216545513</v>
      </c>
      <c r="N704" s="3" t="b">
        <f t="shared" si="131"/>
        <v>0</v>
      </c>
      <c r="O704" s="3" t="str">
        <f t="shared" si="128"/>
        <v/>
      </c>
      <c r="P704" s="4" t="str">
        <f t="shared" si="129"/>
        <v/>
      </c>
      <c r="Q704" s="4" t="str">
        <f t="shared" si="130"/>
        <v/>
      </c>
      <c r="R704" s="4" t="str">
        <f t="shared" si="123"/>
        <v/>
      </c>
      <c r="S704" s="4" t="str">
        <f t="shared" si="124"/>
        <v/>
      </c>
      <c r="T704" s="100" t="str">
        <f t="shared" si="125"/>
        <v/>
      </c>
      <c r="V704" s="113"/>
    </row>
    <row r="705" spans="8:22" s="103" customFormat="1" x14ac:dyDescent="0.2">
      <c r="H705" s="14" t="e">
        <f t="shared" si="126"/>
        <v>#NUM!</v>
      </c>
      <c r="I705" s="104" t="e">
        <f>IF(ISNUMBER(results!C$38),4*PI()*F705/((G705*0.001)^2*results!C$38),4*PI()*F705/((G705*0.001)^2*results!D$38))</f>
        <v>#DIV/0!</v>
      </c>
      <c r="J705" s="15">
        <f t="shared" si="127"/>
        <v>5.6999999999999877</v>
      </c>
      <c r="K705" s="5">
        <f t="shared" si="120"/>
        <v>302</v>
      </c>
      <c r="L705" s="1">
        <f t="shared" si="121"/>
        <v>5.6970934865054046</v>
      </c>
      <c r="M705" s="2">
        <f t="shared" si="122"/>
        <v>18.013677216545513</v>
      </c>
      <c r="N705" s="3" t="b">
        <f t="shared" si="131"/>
        <v>0</v>
      </c>
      <c r="O705" s="3" t="str">
        <f t="shared" si="128"/>
        <v/>
      </c>
      <c r="P705" s="4" t="str">
        <f t="shared" si="129"/>
        <v/>
      </c>
      <c r="Q705" s="4" t="str">
        <f t="shared" si="130"/>
        <v/>
      </c>
      <c r="R705" s="4" t="str">
        <f t="shared" si="123"/>
        <v/>
      </c>
      <c r="S705" s="4" t="str">
        <f t="shared" si="124"/>
        <v/>
      </c>
      <c r="T705" s="100" t="str">
        <f t="shared" si="125"/>
        <v/>
      </c>
      <c r="V705" s="113"/>
    </row>
    <row r="706" spans="8:22" s="103" customFormat="1" x14ac:dyDescent="0.2">
      <c r="H706" s="14" t="e">
        <f t="shared" si="126"/>
        <v>#NUM!</v>
      </c>
      <c r="I706" s="104" t="e">
        <f>IF(ISNUMBER(results!C$38),4*PI()*F706/((G706*0.001)^2*results!C$38),4*PI()*F706/((G706*0.001)^2*results!D$38))</f>
        <v>#DIV/0!</v>
      </c>
      <c r="J706" s="15">
        <f t="shared" si="127"/>
        <v>5.6999999999999877</v>
      </c>
      <c r="K706" s="5">
        <f t="shared" si="120"/>
        <v>302</v>
      </c>
      <c r="L706" s="1">
        <f t="shared" si="121"/>
        <v>5.6970934865054046</v>
      </c>
      <c r="M706" s="2">
        <f t="shared" si="122"/>
        <v>18.013677216545513</v>
      </c>
      <c r="N706" s="3" t="b">
        <f t="shared" si="131"/>
        <v>0</v>
      </c>
      <c r="O706" s="3" t="str">
        <f t="shared" si="128"/>
        <v/>
      </c>
      <c r="P706" s="4" t="str">
        <f t="shared" si="129"/>
        <v/>
      </c>
      <c r="Q706" s="4" t="str">
        <f t="shared" si="130"/>
        <v/>
      </c>
      <c r="R706" s="4" t="str">
        <f t="shared" si="123"/>
        <v/>
      </c>
      <c r="S706" s="4" t="str">
        <f t="shared" si="124"/>
        <v/>
      </c>
      <c r="T706" s="100" t="str">
        <f t="shared" si="125"/>
        <v/>
      </c>
      <c r="V706" s="113"/>
    </row>
    <row r="707" spans="8:22" s="103" customFormat="1" x14ac:dyDescent="0.2">
      <c r="H707" s="14" t="e">
        <f t="shared" si="126"/>
        <v>#NUM!</v>
      </c>
      <c r="I707" s="104" t="e">
        <f>IF(ISNUMBER(results!C$38),4*PI()*F707/((G707*0.001)^2*results!C$38),4*PI()*F707/((G707*0.001)^2*results!D$38))</f>
        <v>#DIV/0!</v>
      </c>
      <c r="J707" s="15">
        <f t="shared" si="127"/>
        <v>5.6999999999999877</v>
      </c>
      <c r="K707" s="5">
        <f t="shared" si="120"/>
        <v>302</v>
      </c>
      <c r="L707" s="1">
        <f t="shared" si="121"/>
        <v>5.6970934865054046</v>
      </c>
      <c r="M707" s="2">
        <f t="shared" si="122"/>
        <v>18.013677216545513</v>
      </c>
      <c r="N707" s="3" t="b">
        <f t="shared" si="131"/>
        <v>0</v>
      </c>
      <c r="O707" s="3" t="str">
        <f t="shared" si="128"/>
        <v/>
      </c>
      <c r="P707" s="4" t="str">
        <f t="shared" si="129"/>
        <v/>
      </c>
      <c r="Q707" s="4" t="str">
        <f t="shared" si="130"/>
        <v/>
      </c>
      <c r="R707" s="4" t="str">
        <f t="shared" si="123"/>
        <v/>
      </c>
      <c r="S707" s="4" t="str">
        <f t="shared" si="124"/>
        <v/>
      </c>
      <c r="T707" s="100" t="str">
        <f t="shared" si="125"/>
        <v/>
      </c>
      <c r="V707" s="113"/>
    </row>
    <row r="708" spans="8:22" s="103" customFormat="1" x14ac:dyDescent="0.2">
      <c r="H708" s="14" t="e">
        <f t="shared" si="126"/>
        <v>#NUM!</v>
      </c>
      <c r="I708" s="104" t="e">
        <f>IF(ISNUMBER(results!C$38),4*PI()*F708/((G708*0.001)^2*results!C$38),4*PI()*F708/((G708*0.001)^2*results!D$38))</f>
        <v>#DIV/0!</v>
      </c>
      <c r="J708" s="15">
        <f t="shared" si="127"/>
        <v>5.6999999999999877</v>
      </c>
      <c r="K708" s="5">
        <f t="shared" ref="K708:K771" si="132">IF(NOT(J708=FALSE),MATCH(J708,H:H),"")</f>
        <v>302</v>
      </c>
      <c r="L708" s="1">
        <f t="shared" ref="L708:L771" si="133">IF(NOT(J708=FALSE),INDEX(H:H,K708),"")</f>
        <v>5.6970934865054046</v>
      </c>
      <c r="M708" s="2">
        <f t="shared" ref="M708:M771" si="134">IF(NOT(J708=FALSE),INDEX(I:I,K708),"")</f>
        <v>18.013677216545513</v>
      </c>
      <c r="N708" s="3" t="b">
        <f t="shared" si="131"/>
        <v>0</v>
      </c>
      <c r="O708" s="3" t="str">
        <f t="shared" si="128"/>
        <v/>
      </c>
      <c r="P708" s="4" t="str">
        <f t="shared" si="129"/>
        <v/>
      </c>
      <c r="Q708" s="4" t="str">
        <f t="shared" si="130"/>
        <v/>
      </c>
      <c r="R708" s="4" t="str">
        <f t="shared" ref="R708:R771" si="135">IF(NOT(Q708=""),Q708-(P708*V$29),"")</f>
        <v/>
      </c>
      <c r="S708" s="4" t="str">
        <f t="shared" ref="S708:S771" si="136">IF(NOT(Q708=""),(Q708-V$30)/P708,"")</f>
        <v/>
      </c>
      <c r="T708" s="100" t="str">
        <f t="shared" ref="T708:T771" si="137">IF(NOT(Q708=""),((V$29-(Q708-V$30)/P708))^2,"")</f>
        <v/>
      </c>
      <c r="V708" s="113"/>
    </row>
    <row r="709" spans="8:22" s="103" customFormat="1" x14ac:dyDescent="0.2">
      <c r="H709" s="14" t="e">
        <f t="shared" ref="H709:H772" si="138">LN(E709)</f>
        <v>#NUM!</v>
      </c>
      <c r="I709" s="104" t="e">
        <f>IF(ISNUMBER(results!C$38),4*PI()*F709/((G709*0.001)^2*results!C$38),4*PI()*F709/((G709*0.001)^2*results!D$38))</f>
        <v>#DIV/0!</v>
      </c>
      <c r="J709" s="15">
        <f t="shared" ref="J709:J772" si="139">IF(J708="","",IF(J708+V$5&lt;=LN(X$9),J708+V$5,J708))</f>
        <v>5.6999999999999877</v>
      </c>
      <c r="K709" s="5">
        <f t="shared" si="132"/>
        <v>302</v>
      </c>
      <c r="L709" s="1">
        <f t="shared" si="133"/>
        <v>5.6970934865054046</v>
      </c>
      <c r="M709" s="2">
        <f t="shared" si="134"/>
        <v>18.013677216545513</v>
      </c>
      <c r="N709" s="3" t="b">
        <f t="shared" si="131"/>
        <v>0</v>
      </c>
      <c r="O709" s="3" t="str">
        <f t="shared" ref="O709:O772" si="140">IF(NOT(N709=FALSE),MATCH(N709,H:H),"")</f>
        <v/>
      </c>
      <c r="P709" s="4" t="str">
        <f t="shared" ref="P709:P772" si="141">IF(NOT(OR(O709=O708,N709=FALSE)),INDEX(H:H,O709),"")</f>
        <v/>
      </c>
      <c r="Q709" s="4" t="str">
        <f t="shared" ref="Q709:Q772" si="142">IF(NOT(OR(O709=O708,N709=FALSE)),INDEX(I:I,O709),"")</f>
        <v/>
      </c>
      <c r="R709" s="4" t="str">
        <f t="shared" si="135"/>
        <v/>
      </c>
      <c r="S709" s="4" t="str">
        <f t="shared" si="136"/>
        <v/>
      </c>
      <c r="T709" s="100" t="str">
        <f t="shared" si="137"/>
        <v/>
      </c>
      <c r="V709" s="113"/>
    </row>
    <row r="710" spans="8:22" s="103" customFormat="1" x14ac:dyDescent="0.2">
      <c r="H710" s="14" t="e">
        <f t="shared" si="138"/>
        <v>#NUM!</v>
      </c>
      <c r="I710" s="104" t="e">
        <f>IF(ISNUMBER(results!C$38),4*PI()*F710/((G710*0.001)^2*results!C$38),4*PI()*F710/((G710*0.001)^2*results!D$38))</f>
        <v>#DIV/0!</v>
      </c>
      <c r="J710" s="15">
        <f t="shared" si="139"/>
        <v>5.6999999999999877</v>
      </c>
      <c r="K710" s="5">
        <f t="shared" si="132"/>
        <v>302</v>
      </c>
      <c r="L710" s="1">
        <f t="shared" si="133"/>
        <v>5.6970934865054046</v>
      </c>
      <c r="M710" s="2">
        <f t="shared" si="134"/>
        <v>18.013677216545513</v>
      </c>
      <c r="N710" s="3" t="b">
        <f t="shared" ref="N710:N773" si="143">IF(AND((N709+V$5)&lt;V$4,NOT(N709=FALSE)),N709+V$5)</f>
        <v>0</v>
      </c>
      <c r="O710" s="3" t="str">
        <f t="shared" si="140"/>
        <v/>
      </c>
      <c r="P710" s="4" t="str">
        <f t="shared" si="141"/>
        <v/>
      </c>
      <c r="Q710" s="4" t="str">
        <f t="shared" si="142"/>
        <v/>
      </c>
      <c r="R710" s="4" t="str">
        <f t="shared" si="135"/>
        <v/>
      </c>
      <c r="S710" s="4" t="str">
        <f t="shared" si="136"/>
        <v/>
      </c>
      <c r="T710" s="100" t="str">
        <f t="shared" si="137"/>
        <v/>
      </c>
      <c r="V710" s="113"/>
    </row>
    <row r="711" spans="8:22" s="103" customFormat="1" x14ac:dyDescent="0.2">
      <c r="H711" s="14" t="e">
        <f t="shared" si="138"/>
        <v>#NUM!</v>
      </c>
      <c r="I711" s="104" t="e">
        <f>IF(ISNUMBER(results!C$38),4*PI()*F711/((G711*0.001)^2*results!C$38),4*PI()*F711/((G711*0.001)^2*results!D$38))</f>
        <v>#DIV/0!</v>
      </c>
      <c r="J711" s="15">
        <f t="shared" si="139"/>
        <v>5.6999999999999877</v>
      </c>
      <c r="K711" s="5">
        <f t="shared" si="132"/>
        <v>302</v>
      </c>
      <c r="L711" s="1">
        <f t="shared" si="133"/>
        <v>5.6970934865054046</v>
      </c>
      <c r="M711" s="2">
        <f t="shared" si="134"/>
        <v>18.013677216545513</v>
      </c>
      <c r="N711" s="3" t="b">
        <f t="shared" si="143"/>
        <v>0</v>
      </c>
      <c r="O711" s="3" t="str">
        <f t="shared" si="140"/>
        <v/>
      </c>
      <c r="P711" s="4" t="str">
        <f t="shared" si="141"/>
        <v/>
      </c>
      <c r="Q711" s="4" t="str">
        <f t="shared" si="142"/>
        <v/>
      </c>
      <c r="R711" s="4" t="str">
        <f t="shared" si="135"/>
        <v/>
      </c>
      <c r="S711" s="4" t="str">
        <f t="shared" si="136"/>
        <v/>
      </c>
      <c r="T711" s="100" t="str">
        <f t="shared" si="137"/>
        <v/>
      </c>
      <c r="V711" s="113"/>
    </row>
    <row r="712" spans="8:22" s="103" customFormat="1" x14ac:dyDescent="0.2">
      <c r="H712" s="14" t="e">
        <f t="shared" si="138"/>
        <v>#NUM!</v>
      </c>
      <c r="I712" s="104" t="e">
        <f>IF(ISNUMBER(results!C$38),4*PI()*F712/((G712*0.001)^2*results!C$38),4*PI()*F712/((G712*0.001)^2*results!D$38))</f>
        <v>#DIV/0!</v>
      </c>
      <c r="J712" s="15">
        <f t="shared" si="139"/>
        <v>5.6999999999999877</v>
      </c>
      <c r="K712" s="5">
        <f t="shared" si="132"/>
        <v>302</v>
      </c>
      <c r="L712" s="1">
        <f t="shared" si="133"/>
        <v>5.6970934865054046</v>
      </c>
      <c r="M712" s="2">
        <f t="shared" si="134"/>
        <v>18.013677216545513</v>
      </c>
      <c r="N712" s="3" t="b">
        <f t="shared" si="143"/>
        <v>0</v>
      </c>
      <c r="O712" s="3" t="str">
        <f t="shared" si="140"/>
        <v/>
      </c>
      <c r="P712" s="4" t="str">
        <f t="shared" si="141"/>
        <v/>
      </c>
      <c r="Q712" s="4" t="str">
        <f t="shared" si="142"/>
        <v/>
      </c>
      <c r="R712" s="4" t="str">
        <f t="shared" si="135"/>
        <v/>
      </c>
      <c r="S712" s="4" t="str">
        <f t="shared" si="136"/>
        <v/>
      </c>
      <c r="T712" s="100" t="str">
        <f t="shared" si="137"/>
        <v/>
      </c>
      <c r="V712" s="113"/>
    </row>
    <row r="713" spans="8:22" s="103" customFormat="1" x14ac:dyDescent="0.2">
      <c r="H713" s="14" t="e">
        <f t="shared" si="138"/>
        <v>#NUM!</v>
      </c>
      <c r="I713" s="104" t="e">
        <f>IF(ISNUMBER(results!C$38),4*PI()*F713/((G713*0.001)^2*results!C$38),4*PI()*F713/((G713*0.001)^2*results!D$38))</f>
        <v>#DIV/0!</v>
      </c>
      <c r="J713" s="15">
        <f t="shared" si="139"/>
        <v>5.6999999999999877</v>
      </c>
      <c r="K713" s="5">
        <f t="shared" si="132"/>
        <v>302</v>
      </c>
      <c r="L713" s="1">
        <f t="shared" si="133"/>
        <v>5.6970934865054046</v>
      </c>
      <c r="M713" s="2">
        <f t="shared" si="134"/>
        <v>18.013677216545513</v>
      </c>
      <c r="N713" s="3" t="b">
        <f t="shared" si="143"/>
        <v>0</v>
      </c>
      <c r="O713" s="3" t="str">
        <f t="shared" si="140"/>
        <v/>
      </c>
      <c r="P713" s="4" t="str">
        <f t="shared" si="141"/>
        <v/>
      </c>
      <c r="Q713" s="4" t="str">
        <f t="shared" si="142"/>
        <v/>
      </c>
      <c r="R713" s="4" t="str">
        <f t="shared" si="135"/>
        <v/>
      </c>
      <c r="S713" s="4" t="str">
        <f t="shared" si="136"/>
        <v/>
      </c>
      <c r="T713" s="100" t="str">
        <f t="shared" si="137"/>
        <v/>
      </c>
      <c r="V713" s="113"/>
    </row>
    <row r="714" spans="8:22" s="103" customFormat="1" x14ac:dyDescent="0.2">
      <c r="H714" s="14" t="e">
        <f t="shared" si="138"/>
        <v>#NUM!</v>
      </c>
      <c r="I714" s="104" t="e">
        <f>IF(ISNUMBER(results!C$38),4*PI()*F714/((G714*0.001)^2*results!C$38),4*PI()*F714/((G714*0.001)^2*results!D$38))</f>
        <v>#DIV/0!</v>
      </c>
      <c r="J714" s="15">
        <f t="shared" si="139"/>
        <v>5.6999999999999877</v>
      </c>
      <c r="K714" s="5">
        <f t="shared" si="132"/>
        <v>302</v>
      </c>
      <c r="L714" s="1">
        <f t="shared" si="133"/>
        <v>5.6970934865054046</v>
      </c>
      <c r="M714" s="2">
        <f t="shared" si="134"/>
        <v>18.013677216545513</v>
      </c>
      <c r="N714" s="3" t="b">
        <f t="shared" si="143"/>
        <v>0</v>
      </c>
      <c r="O714" s="3" t="str">
        <f t="shared" si="140"/>
        <v/>
      </c>
      <c r="P714" s="4" t="str">
        <f t="shared" si="141"/>
        <v/>
      </c>
      <c r="Q714" s="4" t="str">
        <f t="shared" si="142"/>
        <v/>
      </c>
      <c r="R714" s="4" t="str">
        <f t="shared" si="135"/>
        <v/>
      </c>
      <c r="S714" s="4" t="str">
        <f t="shared" si="136"/>
        <v/>
      </c>
      <c r="T714" s="100" t="str">
        <f t="shared" si="137"/>
        <v/>
      </c>
      <c r="V714" s="113"/>
    </row>
    <row r="715" spans="8:22" s="103" customFormat="1" x14ac:dyDescent="0.2">
      <c r="H715" s="14" t="e">
        <f t="shared" si="138"/>
        <v>#NUM!</v>
      </c>
      <c r="I715" s="104" t="e">
        <f>IF(ISNUMBER(results!C$38),4*PI()*F715/((G715*0.001)^2*results!C$38),4*PI()*F715/((G715*0.001)^2*results!D$38))</f>
        <v>#DIV/0!</v>
      </c>
      <c r="J715" s="15">
        <f t="shared" si="139"/>
        <v>5.6999999999999877</v>
      </c>
      <c r="K715" s="5">
        <f t="shared" si="132"/>
        <v>302</v>
      </c>
      <c r="L715" s="1">
        <f t="shared" si="133"/>
        <v>5.6970934865054046</v>
      </c>
      <c r="M715" s="2">
        <f t="shared" si="134"/>
        <v>18.013677216545513</v>
      </c>
      <c r="N715" s="3" t="b">
        <f t="shared" si="143"/>
        <v>0</v>
      </c>
      <c r="O715" s="3" t="str">
        <f t="shared" si="140"/>
        <v/>
      </c>
      <c r="P715" s="4" t="str">
        <f t="shared" si="141"/>
        <v/>
      </c>
      <c r="Q715" s="4" t="str">
        <f t="shared" si="142"/>
        <v/>
      </c>
      <c r="R715" s="4" t="str">
        <f t="shared" si="135"/>
        <v/>
      </c>
      <c r="S715" s="4" t="str">
        <f t="shared" si="136"/>
        <v/>
      </c>
      <c r="T715" s="100" t="str">
        <f t="shared" si="137"/>
        <v/>
      </c>
      <c r="V715" s="113"/>
    </row>
    <row r="716" spans="8:22" s="103" customFormat="1" x14ac:dyDescent="0.2">
      <c r="H716" s="14" t="e">
        <f t="shared" si="138"/>
        <v>#NUM!</v>
      </c>
      <c r="I716" s="104" t="e">
        <f>IF(ISNUMBER(results!C$38),4*PI()*F716/((G716*0.001)^2*results!C$38),4*PI()*F716/((G716*0.001)^2*results!D$38))</f>
        <v>#DIV/0!</v>
      </c>
      <c r="J716" s="15">
        <f t="shared" si="139"/>
        <v>5.6999999999999877</v>
      </c>
      <c r="K716" s="5">
        <f t="shared" si="132"/>
        <v>302</v>
      </c>
      <c r="L716" s="1">
        <f t="shared" si="133"/>
        <v>5.6970934865054046</v>
      </c>
      <c r="M716" s="2">
        <f t="shared" si="134"/>
        <v>18.013677216545513</v>
      </c>
      <c r="N716" s="3" t="b">
        <f t="shared" si="143"/>
        <v>0</v>
      </c>
      <c r="O716" s="3" t="str">
        <f t="shared" si="140"/>
        <v/>
      </c>
      <c r="P716" s="4" t="str">
        <f t="shared" si="141"/>
        <v/>
      </c>
      <c r="Q716" s="4" t="str">
        <f t="shared" si="142"/>
        <v/>
      </c>
      <c r="R716" s="4" t="str">
        <f t="shared" si="135"/>
        <v/>
      </c>
      <c r="S716" s="4" t="str">
        <f t="shared" si="136"/>
        <v/>
      </c>
      <c r="T716" s="100" t="str">
        <f t="shared" si="137"/>
        <v/>
      </c>
      <c r="V716" s="113"/>
    </row>
    <row r="717" spans="8:22" s="103" customFormat="1" x14ac:dyDescent="0.2">
      <c r="H717" s="14" t="e">
        <f t="shared" si="138"/>
        <v>#NUM!</v>
      </c>
      <c r="I717" s="104" t="e">
        <f>IF(ISNUMBER(results!C$38),4*PI()*F717/((G717*0.001)^2*results!C$38),4*PI()*F717/((G717*0.001)^2*results!D$38))</f>
        <v>#DIV/0!</v>
      </c>
      <c r="J717" s="15">
        <f t="shared" si="139"/>
        <v>5.6999999999999877</v>
      </c>
      <c r="K717" s="5">
        <f t="shared" si="132"/>
        <v>302</v>
      </c>
      <c r="L717" s="1">
        <f t="shared" si="133"/>
        <v>5.6970934865054046</v>
      </c>
      <c r="M717" s="2">
        <f t="shared" si="134"/>
        <v>18.013677216545513</v>
      </c>
      <c r="N717" s="3" t="b">
        <f t="shared" si="143"/>
        <v>0</v>
      </c>
      <c r="O717" s="3" t="str">
        <f t="shared" si="140"/>
        <v/>
      </c>
      <c r="P717" s="4" t="str">
        <f t="shared" si="141"/>
        <v/>
      </c>
      <c r="Q717" s="4" t="str">
        <f t="shared" si="142"/>
        <v/>
      </c>
      <c r="R717" s="4" t="str">
        <f t="shared" si="135"/>
        <v/>
      </c>
      <c r="S717" s="4" t="str">
        <f t="shared" si="136"/>
        <v/>
      </c>
      <c r="T717" s="100" t="str">
        <f t="shared" si="137"/>
        <v/>
      </c>
      <c r="V717" s="113"/>
    </row>
    <row r="718" spans="8:22" s="103" customFormat="1" x14ac:dyDescent="0.2">
      <c r="H718" s="14" t="e">
        <f t="shared" si="138"/>
        <v>#NUM!</v>
      </c>
      <c r="I718" s="104" t="e">
        <f>IF(ISNUMBER(results!C$38),4*PI()*F718/((G718*0.001)^2*results!C$38),4*PI()*F718/((G718*0.001)^2*results!D$38))</f>
        <v>#DIV/0!</v>
      </c>
      <c r="J718" s="15">
        <f t="shared" si="139"/>
        <v>5.6999999999999877</v>
      </c>
      <c r="K718" s="5">
        <f t="shared" si="132"/>
        <v>302</v>
      </c>
      <c r="L718" s="1">
        <f t="shared" si="133"/>
        <v>5.6970934865054046</v>
      </c>
      <c r="M718" s="2">
        <f t="shared" si="134"/>
        <v>18.013677216545513</v>
      </c>
      <c r="N718" s="3" t="b">
        <f t="shared" si="143"/>
        <v>0</v>
      </c>
      <c r="O718" s="3" t="str">
        <f t="shared" si="140"/>
        <v/>
      </c>
      <c r="P718" s="4" t="str">
        <f t="shared" si="141"/>
        <v/>
      </c>
      <c r="Q718" s="4" t="str">
        <f t="shared" si="142"/>
        <v/>
      </c>
      <c r="R718" s="4" t="str">
        <f t="shared" si="135"/>
        <v/>
      </c>
      <c r="S718" s="4" t="str">
        <f t="shared" si="136"/>
        <v/>
      </c>
      <c r="T718" s="100" t="str">
        <f t="shared" si="137"/>
        <v/>
      </c>
      <c r="V718" s="113"/>
    </row>
    <row r="719" spans="8:22" s="103" customFormat="1" x14ac:dyDescent="0.2">
      <c r="H719" s="14" t="e">
        <f t="shared" si="138"/>
        <v>#NUM!</v>
      </c>
      <c r="I719" s="104" t="e">
        <f>IF(ISNUMBER(results!C$38),4*PI()*F719/((G719*0.001)^2*results!C$38),4*PI()*F719/((G719*0.001)^2*results!D$38))</f>
        <v>#DIV/0!</v>
      </c>
      <c r="J719" s="15">
        <f t="shared" si="139"/>
        <v>5.6999999999999877</v>
      </c>
      <c r="K719" s="5">
        <f t="shared" si="132"/>
        <v>302</v>
      </c>
      <c r="L719" s="1">
        <f t="shared" si="133"/>
        <v>5.6970934865054046</v>
      </c>
      <c r="M719" s="2">
        <f t="shared" si="134"/>
        <v>18.013677216545513</v>
      </c>
      <c r="N719" s="3" t="b">
        <f t="shared" si="143"/>
        <v>0</v>
      </c>
      <c r="O719" s="3" t="str">
        <f t="shared" si="140"/>
        <v/>
      </c>
      <c r="P719" s="4" t="str">
        <f t="shared" si="141"/>
        <v/>
      </c>
      <c r="Q719" s="4" t="str">
        <f t="shared" si="142"/>
        <v/>
      </c>
      <c r="R719" s="4" t="str">
        <f t="shared" si="135"/>
        <v/>
      </c>
      <c r="S719" s="4" t="str">
        <f t="shared" si="136"/>
        <v/>
      </c>
      <c r="T719" s="100" t="str">
        <f t="shared" si="137"/>
        <v/>
      </c>
      <c r="V719" s="113"/>
    </row>
    <row r="720" spans="8:22" s="103" customFormat="1" x14ac:dyDescent="0.2">
      <c r="H720" s="14" t="e">
        <f t="shared" si="138"/>
        <v>#NUM!</v>
      </c>
      <c r="I720" s="104" t="e">
        <f>IF(ISNUMBER(results!C$38),4*PI()*F720/((G720*0.001)^2*results!C$38),4*PI()*F720/((G720*0.001)^2*results!D$38))</f>
        <v>#DIV/0!</v>
      </c>
      <c r="J720" s="15">
        <f t="shared" si="139"/>
        <v>5.6999999999999877</v>
      </c>
      <c r="K720" s="5">
        <f t="shared" si="132"/>
        <v>302</v>
      </c>
      <c r="L720" s="1">
        <f t="shared" si="133"/>
        <v>5.6970934865054046</v>
      </c>
      <c r="M720" s="2">
        <f t="shared" si="134"/>
        <v>18.013677216545513</v>
      </c>
      <c r="N720" s="3" t="b">
        <f t="shared" si="143"/>
        <v>0</v>
      </c>
      <c r="O720" s="3" t="str">
        <f t="shared" si="140"/>
        <v/>
      </c>
      <c r="P720" s="4" t="str">
        <f t="shared" si="141"/>
        <v/>
      </c>
      <c r="Q720" s="4" t="str">
        <f t="shared" si="142"/>
        <v/>
      </c>
      <c r="R720" s="4" t="str">
        <f t="shared" si="135"/>
        <v/>
      </c>
      <c r="S720" s="4" t="str">
        <f t="shared" si="136"/>
        <v/>
      </c>
      <c r="T720" s="100" t="str">
        <f t="shared" si="137"/>
        <v/>
      </c>
      <c r="V720" s="113"/>
    </row>
    <row r="721" spans="8:22" s="103" customFormat="1" x14ac:dyDescent="0.2">
      <c r="H721" s="14" t="e">
        <f t="shared" si="138"/>
        <v>#NUM!</v>
      </c>
      <c r="I721" s="104" t="e">
        <f>IF(ISNUMBER(results!C$38),4*PI()*F721/((G721*0.001)^2*results!C$38),4*PI()*F721/((G721*0.001)^2*results!D$38))</f>
        <v>#DIV/0!</v>
      </c>
      <c r="J721" s="15">
        <f t="shared" si="139"/>
        <v>5.6999999999999877</v>
      </c>
      <c r="K721" s="5">
        <f t="shared" si="132"/>
        <v>302</v>
      </c>
      <c r="L721" s="1">
        <f t="shared" si="133"/>
        <v>5.6970934865054046</v>
      </c>
      <c r="M721" s="2">
        <f t="shared" si="134"/>
        <v>18.013677216545513</v>
      </c>
      <c r="N721" s="3" t="b">
        <f t="shared" si="143"/>
        <v>0</v>
      </c>
      <c r="O721" s="3" t="str">
        <f t="shared" si="140"/>
        <v/>
      </c>
      <c r="P721" s="4" t="str">
        <f t="shared" si="141"/>
        <v/>
      </c>
      <c r="Q721" s="4" t="str">
        <f t="shared" si="142"/>
        <v/>
      </c>
      <c r="R721" s="4" t="str">
        <f t="shared" si="135"/>
        <v/>
      </c>
      <c r="S721" s="4" t="str">
        <f t="shared" si="136"/>
        <v/>
      </c>
      <c r="T721" s="100" t="str">
        <f t="shared" si="137"/>
        <v/>
      </c>
      <c r="V721" s="113"/>
    </row>
    <row r="722" spans="8:22" s="103" customFormat="1" x14ac:dyDescent="0.2">
      <c r="H722" s="14" t="e">
        <f t="shared" si="138"/>
        <v>#NUM!</v>
      </c>
      <c r="I722" s="104" t="e">
        <f>IF(ISNUMBER(results!C$38),4*PI()*F722/((G722*0.001)^2*results!C$38),4*PI()*F722/((G722*0.001)^2*results!D$38))</f>
        <v>#DIV/0!</v>
      </c>
      <c r="J722" s="15">
        <f t="shared" si="139"/>
        <v>5.6999999999999877</v>
      </c>
      <c r="K722" s="5">
        <f t="shared" si="132"/>
        <v>302</v>
      </c>
      <c r="L722" s="1">
        <f t="shared" si="133"/>
        <v>5.6970934865054046</v>
      </c>
      <c r="M722" s="2">
        <f t="shared" si="134"/>
        <v>18.013677216545513</v>
      </c>
      <c r="N722" s="3" t="b">
        <f t="shared" si="143"/>
        <v>0</v>
      </c>
      <c r="O722" s="3" t="str">
        <f t="shared" si="140"/>
        <v/>
      </c>
      <c r="P722" s="4" t="str">
        <f t="shared" si="141"/>
        <v/>
      </c>
      <c r="Q722" s="4" t="str">
        <f t="shared" si="142"/>
        <v/>
      </c>
      <c r="R722" s="4" t="str">
        <f t="shared" si="135"/>
        <v/>
      </c>
      <c r="S722" s="4" t="str">
        <f t="shared" si="136"/>
        <v/>
      </c>
      <c r="T722" s="100" t="str">
        <f t="shared" si="137"/>
        <v/>
      </c>
      <c r="V722" s="113"/>
    </row>
    <row r="723" spans="8:22" s="103" customFormat="1" x14ac:dyDescent="0.2">
      <c r="H723" s="14" t="e">
        <f t="shared" si="138"/>
        <v>#NUM!</v>
      </c>
      <c r="I723" s="104" t="e">
        <f>IF(ISNUMBER(results!C$38),4*PI()*F723/((G723*0.001)^2*results!C$38),4*PI()*F723/((G723*0.001)^2*results!D$38))</f>
        <v>#DIV/0!</v>
      </c>
      <c r="J723" s="15">
        <f t="shared" si="139"/>
        <v>5.6999999999999877</v>
      </c>
      <c r="K723" s="5">
        <f t="shared" si="132"/>
        <v>302</v>
      </c>
      <c r="L723" s="1">
        <f t="shared" si="133"/>
        <v>5.6970934865054046</v>
      </c>
      <c r="M723" s="2">
        <f t="shared" si="134"/>
        <v>18.013677216545513</v>
      </c>
      <c r="N723" s="3" t="b">
        <f t="shared" si="143"/>
        <v>0</v>
      </c>
      <c r="O723" s="3" t="str">
        <f t="shared" si="140"/>
        <v/>
      </c>
      <c r="P723" s="4" t="str">
        <f t="shared" si="141"/>
        <v/>
      </c>
      <c r="Q723" s="4" t="str">
        <f t="shared" si="142"/>
        <v/>
      </c>
      <c r="R723" s="4" t="str">
        <f t="shared" si="135"/>
        <v/>
      </c>
      <c r="S723" s="4" t="str">
        <f t="shared" si="136"/>
        <v/>
      </c>
      <c r="T723" s="100" t="str">
        <f t="shared" si="137"/>
        <v/>
      </c>
      <c r="V723" s="113"/>
    </row>
    <row r="724" spans="8:22" s="103" customFormat="1" x14ac:dyDescent="0.2">
      <c r="H724" s="14" t="e">
        <f t="shared" si="138"/>
        <v>#NUM!</v>
      </c>
      <c r="I724" s="104" t="e">
        <f>IF(ISNUMBER(results!C$38),4*PI()*F724/((G724*0.001)^2*results!C$38),4*PI()*F724/((G724*0.001)^2*results!D$38))</f>
        <v>#DIV/0!</v>
      </c>
      <c r="J724" s="15">
        <f t="shared" si="139"/>
        <v>5.6999999999999877</v>
      </c>
      <c r="K724" s="5">
        <f t="shared" si="132"/>
        <v>302</v>
      </c>
      <c r="L724" s="1">
        <f t="shared" si="133"/>
        <v>5.6970934865054046</v>
      </c>
      <c r="M724" s="2">
        <f t="shared" si="134"/>
        <v>18.013677216545513</v>
      </c>
      <c r="N724" s="3" t="b">
        <f t="shared" si="143"/>
        <v>0</v>
      </c>
      <c r="O724" s="3" t="str">
        <f t="shared" si="140"/>
        <v/>
      </c>
      <c r="P724" s="4" t="str">
        <f t="shared" si="141"/>
        <v/>
      </c>
      <c r="Q724" s="4" t="str">
        <f t="shared" si="142"/>
        <v/>
      </c>
      <c r="R724" s="4" t="str">
        <f t="shared" si="135"/>
        <v/>
      </c>
      <c r="S724" s="4" t="str">
        <f t="shared" si="136"/>
        <v/>
      </c>
      <c r="T724" s="100" t="str">
        <f t="shared" si="137"/>
        <v/>
      </c>
      <c r="V724" s="113"/>
    </row>
    <row r="725" spans="8:22" s="103" customFormat="1" x14ac:dyDescent="0.2">
      <c r="H725" s="14" t="e">
        <f t="shared" si="138"/>
        <v>#NUM!</v>
      </c>
      <c r="I725" s="104" t="e">
        <f>IF(ISNUMBER(results!C$38),4*PI()*F725/((G725*0.001)^2*results!C$38),4*PI()*F725/((G725*0.001)^2*results!D$38))</f>
        <v>#DIV/0!</v>
      </c>
      <c r="J725" s="15">
        <f t="shared" si="139"/>
        <v>5.6999999999999877</v>
      </c>
      <c r="K725" s="5">
        <f t="shared" si="132"/>
        <v>302</v>
      </c>
      <c r="L725" s="1">
        <f t="shared" si="133"/>
        <v>5.6970934865054046</v>
      </c>
      <c r="M725" s="2">
        <f t="shared" si="134"/>
        <v>18.013677216545513</v>
      </c>
      <c r="N725" s="3" t="b">
        <f t="shared" si="143"/>
        <v>0</v>
      </c>
      <c r="O725" s="3" t="str">
        <f t="shared" si="140"/>
        <v/>
      </c>
      <c r="P725" s="4" t="str">
        <f t="shared" si="141"/>
        <v/>
      </c>
      <c r="Q725" s="4" t="str">
        <f t="shared" si="142"/>
        <v/>
      </c>
      <c r="R725" s="4" t="str">
        <f t="shared" si="135"/>
        <v/>
      </c>
      <c r="S725" s="4" t="str">
        <f t="shared" si="136"/>
        <v/>
      </c>
      <c r="T725" s="100" t="str">
        <f t="shared" si="137"/>
        <v/>
      </c>
      <c r="V725" s="113"/>
    </row>
    <row r="726" spans="8:22" s="103" customFormat="1" x14ac:dyDescent="0.2">
      <c r="H726" s="14" t="e">
        <f t="shared" si="138"/>
        <v>#NUM!</v>
      </c>
      <c r="I726" s="104" t="e">
        <f>IF(ISNUMBER(results!C$38),4*PI()*F726/((G726*0.001)^2*results!C$38),4*PI()*F726/((G726*0.001)^2*results!D$38))</f>
        <v>#DIV/0!</v>
      </c>
      <c r="J726" s="15">
        <f t="shared" si="139"/>
        <v>5.6999999999999877</v>
      </c>
      <c r="K726" s="5">
        <f t="shared" si="132"/>
        <v>302</v>
      </c>
      <c r="L726" s="1">
        <f t="shared" si="133"/>
        <v>5.6970934865054046</v>
      </c>
      <c r="M726" s="2">
        <f t="shared" si="134"/>
        <v>18.013677216545513</v>
      </c>
      <c r="N726" s="3" t="b">
        <f t="shared" si="143"/>
        <v>0</v>
      </c>
      <c r="O726" s="3" t="str">
        <f t="shared" si="140"/>
        <v/>
      </c>
      <c r="P726" s="4" t="str">
        <f t="shared" si="141"/>
        <v/>
      </c>
      <c r="Q726" s="4" t="str">
        <f t="shared" si="142"/>
        <v/>
      </c>
      <c r="R726" s="4" t="str">
        <f t="shared" si="135"/>
        <v/>
      </c>
      <c r="S726" s="4" t="str">
        <f t="shared" si="136"/>
        <v/>
      </c>
      <c r="T726" s="100" t="str">
        <f t="shared" si="137"/>
        <v/>
      </c>
      <c r="V726" s="113"/>
    </row>
    <row r="727" spans="8:22" s="103" customFormat="1" x14ac:dyDescent="0.2">
      <c r="H727" s="14" t="e">
        <f t="shared" si="138"/>
        <v>#NUM!</v>
      </c>
      <c r="I727" s="104" t="e">
        <f>IF(ISNUMBER(results!C$38),4*PI()*F727/((G727*0.001)^2*results!C$38),4*PI()*F727/((G727*0.001)^2*results!D$38))</f>
        <v>#DIV/0!</v>
      </c>
      <c r="J727" s="15">
        <f t="shared" si="139"/>
        <v>5.6999999999999877</v>
      </c>
      <c r="K727" s="5">
        <f t="shared" si="132"/>
        <v>302</v>
      </c>
      <c r="L727" s="1">
        <f t="shared" si="133"/>
        <v>5.6970934865054046</v>
      </c>
      <c r="M727" s="2">
        <f t="shared" si="134"/>
        <v>18.013677216545513</v>
      </c>
      <c r="N727" s="3" t="b">
        <f t="shared" si="143"/>
        <v>0</v>
      </c>
      <c r="O727" s="3" t="str">
        <f t="shared" si="140"/>
        <v/>
      </c>
      <c r="P727" s="4" t="str">
        <f t="shared" si="141"/>
        <v/>
      </c>
      <c r="Q727" s="4" t="str">
        <f t="shared" si="142"/>
        <v/>
      </c>
      <c r="R727" s="4" t="str">
        <f t="shared" si="135"/>
        <v/>
      </c>
      <c r="S727" s="4" t="str">
        <f t="shared" si="136"/>
        <v/>
      </c>
      <c r="T727" s="100" t="str">
        <f t="shared" si="137"/>
        <v/>
      </c>
      <c r="V727" s="113"/>
    </row>
    <row r="728" spans="8:22" s="103" customFormat="1" x14ac:dyDescent="0.2">
      <c r="H728" s="14" t="e">
        <f t="shared" si="138"/>
        <v>#NUM!</v>
      </c>
      <c r="I728" s="104" t="e">
        <f>IF(ISNUMBER(results!C$38),4*PI()*F728/((G728*0.001)^2*results!C$38),4*PI()*F728/((G728*0.001)^2*results!D$38))</f>
        <v>#DIV/0!</v>
      </c>
      <c r="J728" s="15">
        <f t="shared" si="139"/>
        <v>5.6999999999999877</v>
      </c>
      <c r="K728" s="5">
        <f t="shared" si="132"/>
        <v>302</v>
      </c>
      <c r="L728" s="1">
        <f t="shared" si="133"/>
        <v>5.6970934865054046</v>
      </c>
      <c r="M728" s="2">
        <f t="shared" si="134"/>
        <v>18.013677216545513</v>
      </c>
      <c r="N728" s="3" t="b">
        <f t="shared" si="143"/>
        <v>0</v>
      </c>
      <c r="O728" s="3" t="str">
        <f t="shared" si="140"/>
        <v/>
      </c>
      <c r="P728" s="4" t="str">
        <f t="shared" si="141"/>
        <v/>
      </c>
      <c r="Q728" s="4" t="str">
        <f t="shared" si="142"/>
        <v/>
      </c>
      <c r="R728" s="4" t="str">
        <f t="shared" si="135"/>
        <v/>
      </c>
      <c r="S728" s="4" t="str">
        <f t="shared" si="136"/>
        <v/>
      </c>
      <c r="T728" s="100" t="str">
        <f t="shared" si="137"/>
        <v/>
      </c>
      <c r="V728" s="113"/>
    </row>
    <row r="729" spans="8:22" s="103" customFormat="1" x14ac:dyDescent="0.2">
      <c r="H729" s="14" t="e">
        <f t="shared" si="138"/>
        <v>#NUM!</v>
      </c>
      <c r="I729" s="104" t="e">
        <f>IF(ISNUMBER(results!C$38),4*PI()*F729/((G729*0.001)^2*results!C$38),4*PI()*F729/((G729*0.001)^2*results!D$38))</f>
        <v>#DIV/0!</v>
      </c>
      <c r="J729" s="15">
        <f t="shared" si="139"/>
        <v>5.6999999999999877</v>
      </c>
      <c r="K729" s="5">
        <f t="shared" si="132"/>
        <v>302</v>
      </c>
      <c r="L729" s="1">
        <f t="shared" si="133"/>
        <v>5.6970934865054046</v>
      </c>
      <c r="M729" s="2">
        <f t="shared" si="134"/>
        <v>18.013677216545513</v>
      </c>
      <c r="N729" s="3" t="b">
        <f t="shared" si="143"/>
        <v>0</v>
      </c>
      <c r="O729" s="3" t="str">
        <f t="shared" si="140"/>
        <v/>
      </c>
      <c r="P729" s="4" t="str">
        <f t="shared" si="141"/>
        <v/>
      </c>
      <c r="Q729" s="4" t="str">
        <f t="shared" si="142"/>
        <v/>
      </c>
      <c r="R729" s="4" t="str">
        <f t="shared" si="135"/>
        <v/>
      </c>
      <c r="S729" s="4" t="str">
        <f t="shared" si="136"/>
        <v/>
      </c>
      <c r="T729" s="100" t="str">
        <f t="shared" si="137"/>
        <v/>
      </c>
      <c r="V729" s="113"/>
    </row>
    <row r="730" spans="8:22" s="103" customFormat="1" x14ac:dyDescent="0.2">
      <c r="H730" s="14" t="e">
        <f t="shared" si="138"/>
        <v>#NUM!</v>
      </c>
      <c r="I730" s="104" t="e">
        <f>IF(ISNUMBER(results!C$38),4*PI()*F730/((G730*0.001)^2*results!C$38),4*PI()*F730/((G730*0.001)^2*results!D$38))</f>
        <v>#DIV/0!</v>
      </c>
      <c r="J730" s="15">
        <f t="shared" si="139"/>
        <v>5.6999999999999877</v>
      </c>
      <c r="K730" s="5">
        <f t="shared" si="132"/>
        <v>302</v>
      </c>
      <c r="L730" s="1">
        <f t="shared" si="133"/>
        <v>5.6970934865054046</v>
      </c>
      <c r="M730" s="2">
        <f t="shared" si="134"/>
        <v>18.013677216545513</v>
      </c>
      <c r="N730" s="3" t="b">
        <f t="shared" si="143"/>
        <v>0</v>
      </c>
      <c r="O730" s="3" t="str">
        <f t="shared" si="140"/>
        <v/>
      </c>
      <c r="P730" s="4" t="str">
        <f t="shared" si="141"/>
        <v/>
      </c>
      <c r="Q730" s="4" t="str">
        <f t="shared" si="142"/>
        <v/>
      </c>
      <c r="R730" s="4" t="str">
        <f t="shared" si="135"/>
        <v/>
      </c>
      <c r="S730" s="4" t="str">
        <f t="shared" si="136"/>
        <v/>
      </c>
      <c r="T730" s="100" t="str">
        <f t="shared" si="137"/>
        <v/>
      </c>
      <c r="V730" s="113"/>
    </row>
    <row r="731" spans="8:22" s="103" customFormat="1" x14ac:dyDescent="0.2">
      <c r="H731" s="14" t="e">
        <f t="shared" si="138"/>
        <v>#NUM!</v>
      </c>
      <c r="I731" s="104" t="e">
        <f>IF(ISNUMBER(results!C$38),4*PI()*F731/((G731*0.001)^2*results!C$38),4*PI()*F731/((G731*0.001)^2*results!D$38))</f>
        <v>#DIV/0!</v>
      </c>
      <c r="J731" s="15">
        <f t="shared" si="139"/>
        <v>5.6999999999999877</v>
      </c>
      <c r="K731" s="5">
        <f t="shared" si="132"/>
        <v>302</v>
      </c>
      <c r="L731" s="1">
        <f t="shared" si="133"/>
        <v>5.6970934865054046</v>
      </c>
      <c r="M731" s="2">
        <f t="shared" si="134"/>
        <v>18.013677216545513</v>
      </c>
      <c r="N731" s="3" t="b">
        <f t="shared" si="143"/>
        <v>0</v>
      </c>
      <c r="O731" s="3" t="str">
        <f t="shared" si="140"/>
        <v/>
      </c>
      <c r="P731" s="4" t="str">
        <f t="shared" si="141"/>
        <v/>
      </c>
      <c r="Q731" s="4" t="str">
        <f t="shared" si="142"/>
        <v/>
      </c>
      <c r="R731" s="4" t="str">
        <f t="shared" si="135"/>
        <v/>
      </c>
      <c r="S731" s="4" t="str">
        <f t="shared" si="136"/>
        <v/>
      </c>
      <c r="T731" s="100" t="str">
        <f t="shared" si="137"/>
        <v/>
      </c>
      <c r="V731" s="113"/>
    </row>
    <row r="732" spans="8:22" s="103" customFormat="1" x14ac:dyDescent="0.2">
      <c r="H732" s="14" t="e">
        <f t="shared" si="138"/>
        <v>#NUM!</v>
      </c>
      <c r="I732" s="104" t="e">
        <f>IF(ISNUMBER(results!C$38),4*PI()*F732/((G732*0.001)^2*results!C$38),4*PI()*F732/((G732*0.001)^2*results!D$38))</f>
        <v>#DIV/0!</v>
      </c>
      <c r="J732" s="15">
        <f t="shared" si="139"/>
        <v>5.6999999999999877</v>
      </c>
      <c r="K732" s="5">
        <f t="shared" si="132"/>
        <v>302</v>
      </c>
      <c r="L732" s="1">
        <f t="shared" si="133"/>
        <v>5.6970934865054046</v>
      </c>
      <c r="M732" s="2">
        <f t="shared" si="134"/>
        <v>18.013677216545513</v>
      </c>
      <c r="N732" s="3" t="b">
        <f t="shared" si="143"/>
        <v>0</v>
      </c>
      <c r="O732" s="3" t="str">
        <f t="shared" si="140"/>
        <v/>
      </c>
      <c r="P732" s="4" t="str">
        <f t="shared" si="141"/>
        <v/>
      </c>
      <c r="Q732" s="4" t="str">
        <f t="shared" si="142"/>
        <v/>
      </c>
      <c r="R732" s="4" t="str">
        <f t="shared" si="135"/>
        <v/>
      </c>
      <c r="S732" s="4" t="str">
        <f t="shared" si="136"/>
        <v/>
      </c>
      <c r="T732" s="100" t="str">
        <f t="shared" si="137"/>
        <v/>
      </c>
      <c r="V732" s="113"/>
    </row>
    <row r="733" spans="8:22" s="103" customFormat="1" x14ac:dyDescent="0.2">
      <c r="H733" s="14" t="e">
        <f t="shared" si="138"/>
        <v>#NUM!</v>
      </c>
      <c r="I733" s="104" t="e">
        <f>IF(ISNUMBER(results!C$38),4*PI()*F733/((G733*0.001)^2*results!C$38),4*PI()*F733/((G733*0.001)^2*results!D$38))</f>
        <v>#DIV/0!</v>
      </c>
      <c r="J733" s="15">
        <f t="shared" si="139"/>
        <v>5.6999999999999877</v>
      </c>
      <c r="K733" s="5">
        <f t="shared" si="132"/>
        <v>302</v>
      </c>
      <c r="L733" s="1">
        <f t="shared" si="133"/>
        <v>5.6970934865054046</v>
      </c>
      <c r="M733" s="2">
        <f t="shared" si="134"/>
        <v>18.013677216545513</v>
      </c>
      <c r="N733" s="3" t="b">
        <f t="shared" si="143"/>
        <v>0</v>
      </c>
      <c r="O733" s="3" t="str">
        <f t="shared" si="140"/>
        <v/>
      </c>
      <c r="P733" s="4" t="str">
        <f t="shared" si="141"/>
        <v/>
      </c>
      <c r="Q733" s="4" t="str">
        <f t="shared" si="142"/>
        <v/>
      </c>
      <c r="R733" s="4" t="str">
        <f t="shared" si="135"/>
        <v/>
      </c>
      <c r="S733" s="4" t="str">
        <f t="shared" si="136"/>
        <v/>
      </c>
      <c r="T733" s="100" t="str">
        <f t="shared" si="137"/>
        <v/>
      </c>
      <c r="V733" s="113"/>
    </row>
    <row r="734" spans="8:22" s="103" customFormat="1" x14ac:dyDescent="0.2">
      <c r="H734" s="14" t="e">
        <f t="shared" si="138"/>
        <v>#NUM!</v>
      </c>
      <c r="I734" s="104" t="e">
        <f>IF(ISNUMBER(results!C$38),4*PI()*F734/((G734*0.001)^2*results!C$38),4*PI()*F734/((G734*0.001)^2*results!D$38))</f>
        <v>#DIV/0!</v>
      </c>
      <c r="J734" s="15">
        <f t="shared" si="139"/>
        <v>5.6999999999999877</v>
      </c>
      <c r="K734" s="5">
        <f t="shared" si="132"/>
        <v>302</v>
      </c>
      <c r="L734" s="1">
        <f t="shared" si="133"/>
        <v>5.6970934865054046</v>
      </c>
      <c r="M734" s="2">
        <f t="shared" si="134"/>
        <v>18.013677216545513</v>
      </c>
      <c r="N734" s="3" t="b">
        <f t="shared" si="143"/>
        <v>0</v>
      </c>
      <c r="O734" s="3" t="str">
        <f t="shared" si="140"/>
        <v/>
      </c>
      <c r="P734" s="4" t="str">
        <f t="shared" si="141"/>
        <v/>
      </c>
      <c r="Q734" s="4" t="str">
        <f t="shared" si="142"/>
        <v/>
      </c>
      <c r="R734" s="4" t="str">
        <f t="shared" si="135"/>
        <v/>
      </c>
      <c r="S734" s="4" t="str">
        <f t="shared" si="136"/>
        <v/>
      </c>
      <c r="T734" s="100" t="str">
        <f t="shared" si="137"/>
        <v/>
      </c>
      <c r="V734" s="113"/>
    </row>
    <row r="735" spans="8:22" s="103" customFormat="1" x14ac:dyDescent="0.2">
      <c r="H735" s="14" t="e">
        <f t="shared" si="138"/>
        <v>#NUM!</v>
      </c>
      <c r="I735" s="104" t="e">
        <f>IF(ISNUMBER(results!C$38),4*PI()*F735/((G735*0.001)^2*results!C$38),4*PI()*F735/((G735*0.001)^2*results!D$38))</f>
        <v>#DIV/0!</v>
      </c>
      <c r="J735" s="15">
        <f t="shared" si="139"/>
        <v>5.6999999999999877</v>
      </c>
      <c r="K735" s="5">
        <f t="shared" si="132"/>
        <v>302</v>
      </c>
      <c r="L735" s="1">
        <f t="shared" si="133"/>
        <v>5.6970934865054046</v>
      </c>
      <c r="M735" s="2">
        <f t="shared" si="134"/>
        <v>18.013677216545513</v>
      </c>
      <c r="N735" s="3" t="b">
        <f t="shared" si="143"/>
        <v>0</v>
      </c>
      <c r="O735" s="3" t="str">
        <f t="shared" si="140"/>
        <v/>
      </c>
      <c r="P735" s="4" t="str">
        <f t="shared" si="141"/>
        <v/>
      </c>
      <c r="Q735" s="4" t="str">
        <f t="shared" si="142"/>
        <v/>
      </c>
      <c r="R735" s="4" t="str">
        <f t="shared" si="135"/>
        <v/>
      </c>
      <c r="S735" s="4" t="str">
        <f t="shared" si="136"/>
        <v/>
      </c>
      <c r="T735" s="100" t="str">
        <f t="shared" si="137"/>
        <v/>
      </c>
      <c r="V735" s="113"/>
    </row>
    <row r="736" spans="8:22" s="103" customFormat="1" x14ac:dyDescent="0.2">
      <c r="H736" s="14" t="e">
        <f t="shared" si="138"/>
        <v>#NUM!</v>
      </c>
      <c r="I736" s="104" t="e">
        <f>IF(ISNUMBER(results!C$38),4*PI()*F736/((G736*0.001)^2*results!C$38),4*PI()*F736/((G736*0.001)^2*results!D$38))</f>
        <v>#DIV/0!</v>
      </c>
      <c r="J736" s="15">
        <f t="shared" si="139"/>
        <v>5.6999999999999877</v>
      </c>
      <c r="K736" s="5">
        <f t="shared" si="132"/>
        <v>302</v>
      </c>
      <c r="L736" s="1">
        <f t="shared" si="133"/>
        <v>5.6970934865054046</v>
      </c>
      <c r="M736" s="2">
        <f t="shared" si="134"/>
        <v>18.013677216545513</v>
      </c>
      <c r="N736" s="3" t="b">
        <f t="shared" si="143"/>
        <v>0</v>
      </c>
      <c r="O736" s="3" t="str">
        <f t="shared" si="140"/>
        <v/>
      </c>
      <c r="P736" s="4" t="str">
        <f t="shared" si="141"/>
        <v/>
      </c>
      <c r="Q736" s="4" t="str">
        <f t="shared" si="142"/>
        <v/>
      </c>
      <c r="R736" s="4" t="str">
        <f t="shared" si="135"/>
        <v/>
      </c>
      <c r="S736" s="4" t="str">
        <f t="shared" si="136"/>
        <v/>
      </c>
      <c r="T736" s="100" t="str">
        <f t="shared" si="137"/>
        <v/>
      </c>
      <c r="V736" s="113"/>
    </row>
    <row r="737" spans="8:22" s="103" customFormat="1" x14ac:dyDescent="0.2">
      <c r="H737" s="14" t="e">
        <f t="shared" si="138"/>
        <v>#NUM!</v>
      </c>
      <c r="I737" s="104" t="e">
        <f>IF(ISNUMBER(results!C$38),4*PI()*F737/((G737*0.001)^2*results!C$38),4*PI()*F737/((G737*0.001)^2*results!D$38))</f>
        <v>#DIV/0!</v>
      </c>
      <c r="J737" s="15">
        <f t="shared" si="139"/>
        <v>5.6999999999999877</v>
      </c>
      <c r="K737" s="5">
        <f t="shared" si="132"/>
        <v>302</v>
      </c>
      <c r="L737" s="1">
        <f t="shared" si="133"/>
        <v>5.6970934865054046</v>
      </c>
      <c r="M737" s="2">
        <f t="shared" si="134"/>
        <v>18.013677216545513</v>
      </c>
      <c r="N737" s="3" t="b">
        <f t="shared" si="143"/>
        <v>0</v>
      </c>
      <c r="O737" s="3" t="str">
        <f t="shared" si="140"/>
        <v/>
      </c>
      <c r="P737" s="4" t="str">
        <f t="shared" si="141"/>
        <v/>
      </c>
      <c r="Q737" s="4" t="str">
        <f t="shared" si="142"/>
        <v/>
      </c>
      <c r="R737" s="4" t="str">
        <f t="shared" si="135"/>
        <v/>
      </c>
      <c r="S737" s="4" t="str">
        <f t="shared" si="136"/>
        <v/>
      </c>
      <c r="T737" s="100" t="str">
        <f t="shared" si="137"/>
        <v/>
      </c>
      <c r="V737" s="113"/>
    </row>
    <row r="738" spans="8:22" s="103" customFormat="1" x14ac:dyDescent="0.2">
      <c r="H738" s="14" t="e">
        <f t="shared" si="138"/>
        <v>#NUM!</v>
      </c>
      <c r="I738" s="104" t="e">
        <f>IF(ISNUMBER(results!C$38),4*PI()*F738/((G738*0.001)^2*results!C$38),4*PI()*F738/((G738*0.001)^2*results!D$38))</f>
        <v>#DIV/0!</v>
      </c>
      <c r="J738" s="15">
        <f t="shared" si="139"/>
        <v>5.6999999999999877</v>
      </c>
      <c r="K738" s="5">
        <f t="shared" si="132"/>
        <v>302</v>
      </c>
      <c r="L738" s="1">
        <f t="shared" si="133"/>
        <v>5.6970934865054046</v>
      </c>
      <c r="M738" s="2">
        <f t="shared" si="134"/>
        <v>18.013677216545513</v>
      </c>
      <c r="N738" s="3" t="b">
        <f t="shared" si="143"/>
        <v>0</v>
      </c>
      <c r="O738" s="3" t="str">
        <f t="shared" si="140"/>
        <v/>
      </c>
      <c r="P738" s="4" t="str">
        <f t="shared" si="141"/>
        <v/>
      </c>
      <c r="Q738" s="4" t="str">
        <f t="shared" si="142"/>
        <v/>
      </c>
      <c r="R738" s="4" t="str">
        <f t="shared" si="135"/>
        <v/>
      </c>
      <c r="S738" s="4" t="str">
        <f t="shared" si="136"/>
        <v/>
      </c>
      <c r="T738" s="100" t="str">
        <f t="shared" si="137"/>
        <v/>
      </c>
      <c r="V738" s="113"/>
    </row>
    <row r="739" spans="8:22" s="103" customFormat="1" x14ac:dyDescent="0.2">
      <c r="H739" s="14" t="e">
        <f t="shared" si="138"/>
        <v>#NUM!</v>
      </c>
      <c r="I739" s="104" t="e">
        <f>IF(ISNUMBER(results!C$38),4*PI()*F739/((G739*0.001)^2*results!C$38),4*PI()*F739/((G739*0.001)^2*results!D$38))</f>
        <v>#DIV/0!</v>
      </c>
      <c r="J739" s="15">
        <f t="shared" si="139"/>
        <v>5.6999999999999877</v>
      </c>
      <c r="K739" s="5">
        <f t="shared" si="132"/>
        <v>302</v>
      </c>
      <c r="L739" s="1">
        <f t="shared" si="133"/>
        <v>5.6970934865054046</v>
      </c>
      <c r="M739" s="2">
        <f t="shared" si="134"/>
        <v>18.013677216545513</v>
      </c>
      <c r="N739" s="3" t="b">
        <f t="shared" si="143"/>
        <v>0</v>
      </c>
      <c r="O739" s="3" t="str">
        <f t="shared" si="140"/>
        <v/>
      </c>
      <c r="P739" s="4" t="str">
        <f t="shared" si="141"/>
        <v/>
      </c>
      <c r="Q739" s="4" t="str">
        <f t="shared" si="142"/>
        <v/>
      </c>
      <c r="R739" s="4" t="str">
        <f t="shared" si="135"/>
        <v/>
      </c>
      <c r="S739" s="4" t="str">
        <f t="shared" si="136"/>
        <v/>
      </c>
      <c r="T739" s="100" t="str">
        <f t="shared" si="137"/>
        <v/>
      </c>
      <c r="V739" s="113"/>
    </row>
    <row r="740" spans="8:22" s="103" customFormat="1" x14ac:dyDescent="0.2">
      <c r="H740" s="14" t="e">
        <f t="shared" si="138"/>
        <v>#NUM!</v>
      </c>
      <c r="I740" s="104" t="e">
        <f>IF(ISNUMBER(results!C$38),4*PI()*F740/((G740*0.001)^2*results!C$38),4*PI()*F740/((G740*0.001)^2*results!D$38))</f>
        <v>#DIV/0!</v>
      </c>
      <c r="J740" s="15">
        <f t="shared" si="139"/>
        <v>5.6999999999999877</v>
      </c>
      <c r="K740" s="5">
        <f t="shared" si="132"/>
        <v>302</v>
      </c>
      <c r="L740" s="1">
        <f t="shared" si="133"/>
        <v>5.6970934865054046</v>
      </c>
      <c r="M740" s="2">
        <f t="shared" si="134"/>
        <v>18.013677216545513</v>
      </c>
      <c r="N740" s="3" t="b">
        <f t="shared" si="143"/>
        <v>0</v>
      </c>
      <c r="O740" s="3" t="str">
        <f t="shared" si="140"/>
        <v/>
      </c>
      <c r="P740" s="4" t="str">
        <f t="shared" si="141"/>
        <v/>
      </c>
      <c r="Q740" s="4" t="str">
        <f t="shared" si="142"/>
        <v/>
      </c>
      <c r="R740" s="4" t="str">
        <f t="shared" si="135"/>
        <v/>
      </c>
      <c r="S740" s="4" t="str">
        <f t="shared" si="136"/>
        <v/>
      </c>
      <c r="T740" s="100" t="str">
        <f t="shared" si="137"/>
        <v/>
      </c>
      <c r="V740" s="113"/>
    </row>
    <row r="741" spans="8:22" s="103" customFormat="1" x14ac:dyDescent="0.2">
      <c r="H741" s="14" t="e">
        <f t="shared" si="138"/>
        <v>#NUM!</v>
      </c>
      <c r="I741" s="104" t="e">
        <f>IF(ISNUMBER(results!C$38),4*PI()*F741/((G741*0.001)^2*results!C$38),4*PI()*F741/((G741*0.001)^2*results!D$38))</f>
        <v>#DIV/0!</v>
      </c>
      <c r="J741" s="15">
        <f t="shared" si="139"/>
        <v>5.6999999999999877</v>
      </c>
      <c r="K741" s="5">
        <f t="shared" si="132"/>
        <v>302</v>
      </c>
      <c r="L741" s="1">
        <f t="shared" si="133"/>
        <v>5.6970934865054046</v>
      </c>
      <c r="M741" s="2">
        <f t="shared" si="134"/>
        <v>18.013677216545513</v>
      </c>
      <c r="N741" s="3" t="b">
        <f t="shared" si="143"/>
        <v>0</v>
      </c>
      <c r="O741" s="3" t="str">
        <f t="shared" si="140"/>
        <v/>
      </c>
      <c r="P741" s="4" t="str">
        <f t="shared" si="141"/>
        <v/>
      </c>
      <c r="Q741" s="4" t="str">
        <f t="shared" si="142"/>
        <v/>
      </c>
      <c r="R741" s="4" t="str">
        <f t="shared" si="135"/>
        <v/>
      </c>
      <c r="S741" s="4" t="str">
        <f t="shared" si="136"/>
        <v/>
      </c>
      <c r="T741" s="100" t="str">
        <f t="shared" si="137"/>
        <v/>
      </c>
      <c r="V741" s="113"/>
    </row>
    <row r="742" spans="8:22" s="103" customFormat="1" x14ac:dyDescent="0.2">
      <c r="H742" s="14" t="e">
        <f t="shared" si="138"/>
        <v>#NUM!</v>
      </c>
      <c r="I742" s="104" t="e">
        <f>IF(ISNUMBER(results!C$38),4*PI()*F742/((G742*0.001)^2*results!C$38),4*PI()*F742/((G742*0.001)^2*results!D$38))</f>
        <v>#DIV/0!</v>
      </c>
      <c r="J742" s="15">
        <f t="shared" si="139"/>
        <v>5.6999999999999877</v>
      </c>
      <c r="K742" s="5">
        <f t="shared" si="132"/>
        <v>302</v>
      </c>
      <c r="L742" s="1">
        <f t="shared" si="133"/>
        <v>5.6970934865054046</v>
      </c>
      <c r="M742" s="2">
        <f t="shared" si="134"/>
        <v>18.013677216545513</v>
      </c>
      <c r="N742" s="3" t="b">
        <f t="shared" si="143"/>
        <v>0</v>
      </c>
      <c r="O742" s="3" t="str">
        <f t="shared" si="140"/>
        <v/>
      </c>
      <c r="P742" s="4" t="str">
        <f t="shared" si="141"/>
        <v/>
      </c>
      <c r="Q742" s="4" t="str">
        <f t="shared" si="142"/>
        <v/>
      </c>
      <c r="R742" s="4" t="str">
        <f t="shared" si="135"/>
        <v/>
      </c>
      <c r="S742" s="4" t="str">
        <f t="shared" si="136"/>
        <v/>
      </c>
      <c r="T742" s="100" t="str">
        <f t="shared" si="137"/>
        <v/>
      </c>
      <c r="V742" s="113"/>
    </row>
    <row r="743" spans="8:22" s="103" customFormat="1" x14ac:dyDescent="0.2">
      <c r="H743" s="14" t="e">
        <f t="shared" si="138"/>
        <v>#NUM!</v>
      </c>
      <c r="I743" s="104" t="e">
        <f>IF(ISNUMBER(results!C$38),4*PI()*F743/((G743*0.001)^2*results!C$38),4*PI()*F743/((G743*0.001)^2*results!D$38))</f>
        <v>#DIV/0!</v>
      </c>
      <c r="J743" s="15">
        <f t="shared" si="139"/>
        <v>5.6999999999999877</v>
      </c>
      <c r="K743" s="5">
        <f t="shared" si="132"/>
        <v>302</v>
      </c>
      <c r="L743" s="1">
        <f t="shared" si="133"/>
        <v>5.6970934865054046</v>
      </c>
      <c r="M743" s="2">
        <f t="shared" si="134"/>
        <v>18.013677216545513</v>
      </c>
      <c r="N743" s="3" t="b">
        <f t="shared" si="143"/>
        <v>0</v>
      </c>
      <c r="O743" s="3" t="str">
        <f t="shared" si="140"/>
        <v/>
      </c>
      <c r="P743" s="4" t="str">
        <f t="shared" si="141"/>
        <v/>
      </c>
      <c r="Q743" s="4" t="str">
        <f t="shared" si="142"/>
        <v/>
      </c>
      <c r="R743" s="4" t="str">
        <f t="shared" si="135"/>
        <v/>
      </c>
      <c r="S743" s="4" t="str">
        <f t="shared" si="136"/>
        <v/>
      </c>
      <c r="T743" s="100" t="str">
        <f t="shared" si="137"/>
        <v/>
      </c>
      <c r="V743" s="113"/>
    </row>
    <row r="744" spans="8:22" s="103" customFormat="1" x14ac:dyDescent="0.2">
      <c r="H744" s="14" t="e">
        <f t="shared" si="138"/>
        <v>#NUM!</v>
      </c>
      <c r="I744" s="104" t="e">
        <f>IF(ISNUMBER(results!C$38),4*PI()*F744/((G744*0.001)^2*results!C$38),4*PI()*F744/((G744*0.001)^2*results!D$38))</f>
        <v>#DIV/0!</v>
      </c>
      <c r="J744" s="15">
        <f t="shared" si="139"/>
        <v>5.6999999999999877</v>
      </c>
      <c r="K744" s="5">
        <f t="shared" si="132"/>
        <v>302</v>
      </c>
      <c r="L744" s="1">
        <f t="shared" si="133"/>
        <v>5.6970934865054046</v>
      </c>
      <c r="M744" s="2">
        <f t="shared" si="134"/>
        <v>18.013677216545513</v>
      </c>
      <c r="N744" s="3" t="b">
        <f t="shared" si="143"/>
        <v>0</v>
      </c>
      <c r="O744" s="3" t="str">
        <f t="shared" si="140"/>
        <v/>
      </c>
      <c r="P744" s="4" t="str">
        <f t="shared" si="141"/>
        <v/>
      </c>
      <c r="Q744" s="4" t="str">
        <f t="shared" si="142"/>
        <v/>
      </c>
      <c r="R744" s="4" t="str">
        <f t="shared" si="135"/>
        <v/>
      </c>
      <c r="S744" s="4" t="str">
        <f t="shared" si="136"/>
        <v/>
      </c>
      <c r="T744" s="100" t="str">
        <f t="shared" si="137"/>
        <v/>
      </c>
      <c r="V744" s="113"/>
    </row>
    <row r="745" spans="8:22" s="103" customFormat="1" x14ac:dyDescent="0.2">
      <c r="H745" s="14" t="e">
        <f t="shared" si="138"/>
        <v>#NUM!</v>
      </c>
      <c r="I745" s="104" t="e">
        <f>IF(ISNUMBER(results!C$38),4*PI()*F745/((G745*0.001)^2*results!C$38),4*PI()*F745/((G745*0.001)^2*results!D$38))</f>
        <v>#DIV/0!</v>
      </c>
      <c r="J745" s="15">
        <f t="shared" si="139"/>
        <v>5.6999999999999877</v>
      </c>
      <c r="K745" s="5">
        <f t="shared" si="132"/>
        <v>302</v>
      </c>
      <c r="L745" s="1">
        <f t="shared" si="133"/>
        <v>5.6970934865054046</v>
      </c>
      <c r="M745" s="2">
        <f t="shared" si="134"/>
        <v>18.013677216545513</v>
      </c>
      <c r="N745" s="3" t="b">
        <f t="shared" si="143"/>
        <v>0</v>
      </c>
      <c r="O745" s="3" t="str">
        <f t="shared" si="140"/>
        <v/>
      </c>
      <c r="P745" s="4" t="str">
        <f t="shared" si="141"/>
        <v/>
      </c>
      <c r="Q745" s="4" t="str">
        <f t="shared" si="142"/>
        <v/>
      </c>
      <c r="R745" s="4" t="str">
        <f t="shared" si="135"/>
        <v/>
      </c>
      <c r="S745" s="4" t="str">
        <f t="shared" si="136"/>
        <v/>
      </c>
      <c r="T745" s="100" t="str">
        <f t="shared" si="137"/>
        <v/>
      </c>
      <c r="V745" s="113"/>
    </row>
    <row r="746" spans="8:22" s="103" customFormat="1" x14ac:dyDescent="0.2">
      <c r="H746" s="14" t="e">
        <f t="shared" si="138"/>
        <v>#NUM!</v>
      </c>
      <c r="I746" s="104" t="e">
        <f>IF(ISNUMBER(results!C$38),4*PI()*F746/((G746*0.001)^2*results!C$38),4*PI()*F746/((G746*0.001)^2*results!D$38))</f>
        <v>#DIV/0!</v>
      </c>
      <c r="J746" s="15">
        <f t="shared" si="139"/>
        <v>5.6999999999999877</v>
      </c>
      <c r="K746" s="5">
        <f t="shared" si="132"/>
        <v>302</v>
      </c>
      <c r="L746" s="1">
        <f t="shared" si="133"/>
        <v>5.6970934865054046</v>
      </c>
      <c r="M746" s="2">
        <f t="shared" si="134"/>
        <v>18.013677216545513</v>
      </c>
      <c r="N746" s="3" t="b">
        <f t="shared" si="143"/>
        <v>0</v>
      </c>
      <c r="O746" s="3" t="str">
        <f t="shared" si="140"/>
        <v/>
      </c>
      <c r="P746" s="4" t="str">
        <f t="shared" si="141"/>
        <v/>
      </c>
      <c r="Q746" s="4" t="str">
        <f t="shared" si="142"/>
        <v/>
      </c>
      <c r="R746" s="4" t="str">
        <f t="shared" si="135"/>
        <v/>
      </c>
      <c r="S746" s="4" t="str">
        <f t="shared" si="136"/>
        <v/>
      </c>
      <c r="T746" s="100" t="str">
        <f t="shared" si="137"/>
        <v/>
      </c>
      <c r="V746" s="113"/>
    </row>
    <row r="747" spans="8:22" s="103" customFormat="1" x14ac:dyDescent="0.2">
      <c r="H747" s="14" t="e">
        <f t="shared" si="138"/>
        <v>#NUM!</v>
      </c>
      <c r="I747" s="104" t="e">
        <f>IF(ISNUMBER(results!C$38),4*PI()*F747/((G747*0.001)^2*results!C$38),4*PI()*F747/((G747*0.001)^2*results!D$38))</f>
        <v>#DIV/0!</v>
      </c>
      <c r="J747" s="15">
        <f t="shared" si="139"/>
        <v>5.6999999999999877</v>
      </c>
      <c r="K747" s="5">
        <f t="shared" si="132"/>
        <v>302</v>
      </c>
      <c r="L747" s="1">
        <f t="shared" si="133"/>
        <v>5.6970934865054046</v>
      </c>
      <c r="M747" s="2">
        <f t="shared" si="134"/>
        <v>18.013677216545513</v>
      </c>
      <c r="N747" s="3" t="b">
        <f t="shared" si="143"/>
        <v>0</v>
      </c>
      <c r="O747" s="3" t="str">
        <f t="shared" si="140"/>
        <v/>
      </c>
      <c r="P747" s="4" t="str">
        <f t="shared" si="141"/>
        <v/>
      </c>
      <c r="Q747" s="4" t="str">
        <f t="shared" si="142"/>
        <v/>
      </c>
      <c r="R747" s="4" t="str">
        <f t="shared" si="135"/>
        <v/>
      </c>
      <c r="S747" s="4" t="str">
        <f t="shared" si="136"/>
        <v/>
      </c>
      <c r="T747" s="100" t="str">
        <f t="shared" si="137"/>
        <v/>
      </c>
      <c r="V747" s="113"/>
    </row>
    <row r="748" spans="8:22" s="103" customFormat="1" x14ac:dyDescent="0.2">
      <c r="H748" s="14" t="e">
        <f t="shared" si="138"/>
        <v>#NUM!</v>
      </c>
      <c r="I748" s="104" t="e">
        <f>IF(ISNUMBER(results!C$38),4*PI()*F748/((G748*0.001)^2*results!C$38),4*PI()*F748/((G748*0.001)^2*results!D$38))</f>
        <v>#DIV/0!</v>
      </c>
      <c r="J748" s="15">
        <f t="shared" si="139"/>
        <v>5.6999999999999877</v>
      </c>
      <c r="K748" s="5">
        <f t="shared" si="132"/>
        <v>302</v>
      </c>
      <c r="L748" s="1">
        <f t="shared" si="133"/>
        <v>5.6970934865054046</v>
      </c>
      <c r="M748" s="2">
        <f t="shared" si="134"/>
        <v>18.013677216545513</v>
      </c>
      <c r="N748" s="3" t="b">
        <f t="shared" si="143"/>
        <v>0</v>
      </c>
      <c r="O748" s="3" t="str">
        <f t="shared" si="140"/>
        <v/>
      </c>
      <c r="P748" s="4" t="str">
        <f t="shared" si="141"/>
        <v/>
      </c>
      <c r="Q748" s="4" t="str">
        <f t="shared" si="142"/>
        <v/>
      </c>
      <c r="R748" s="4" t="str">
        <f t="shared" si="135"/>
        <v/>
      </c>
      <c r="S748" s="4" t="str">
        <f t="shared" si="136"/>
        <v/>
      </c>
      <c r="T748" s="100" t="str">
        <f t="shared" si="137"/>
        <v/>
      </c>
      <c r="V748" s="113"/>
    </row>
    <row r="749" spans="8:22" s="103" customFormat="1" x14ac:dyDescent="0.2">
      <c r="H749" s="14" t="e">
        <f t="shared" si="138"/>
        <v>#NUM!</v>
      </c>
      <c r="I749" s="104" t="e">
        <f>IF(ISNUMBER(results!C$38),4*PI()*F749/((G749*0.001)^2*results!C$38),4*PI()*F749/((G749*0.001)^2*results!D$38))</f>
        <v>#DIV/0!</v>
      </c>
      <c r="J749" s="15">
        <f t="shared" si="139"/>
        <v>5.6999999999999877</v>
      </c>
      <c r="K749" s="5">
        <f t="shared" si="132"/>
        <v>302</v>
      </c>
      <c r="L749" s="1">
        <f t="shared" si="133"/>
        <v>5.6970934865054046</v>
      </c>
      <c r="M749" s="2">
        <f t="shared" si="134"/>
        <v>18.013677216545513</v>
      </c>
      <c r="N749" s="3" t="b">
        <f t="shared" si="143"/>
        <v>0</v>
      </c>
      <c r="O749" s="3" t="str">
        <f t="shared" si="140"/>
        <v/>
      </c>
      <c r="P749" s="4" t="str">
        <f t="shared" si="141"/>
        <v/>
      </c>
      <c r="Q749" s="4" t="str">
        <f t="shared" si="142"/>
        <v/>
      </c>
      <c r="R749" s="4" t="str">
        <f t="shared" si="135"/>
        <v/>
      </c>
      <c r="S749" s="4" t="str">
        <f t="shared" si="136"/>
        <v/>
      </c>
      <c r="T749" s="100" t="str">
        <f t="shared" si="137"/>
        <v/>
      </c>
      <c r="V749" s="113"/>
    </row>
    <row r="750" spans="8:22" s="103" customFormat="1" x14ac:dyDescent="0.2">
      <c r="H750" s="14" t="e">
        <f t="shared" si="138"/>
        <v>#NUM!</v>
      </c>
      <c r="I750" s="104" t="e">
        <f>IF(ISNUMBER(results!C$38),4*PI()*F750/((G750*0.001)^2*results!C$38),4*PI()*F750/((G750*0.001)^2*results!D$38))</f>
        <v>#DIV/0!</v>
      </c>
      <c r="J750" s="15">
        <f t="shared" si="139"/>
        <v>5.6999999999999877</v>
      </c>
      <c r="K750" s="5">
        <f t="shared" si="132"/>
        <v>302</v>
      </c>
      <c r="L750" s="1">
        <f t="shared" si="133"/>
        <v>5.6970934865054046</v>
      </c>
      <c r="M750" s="2">
        <f t="shared" si="134"/>
        <v>18.013677216545513</v>
      </c>
      <c r="N750" s="3" t="b">
        <f t="shared" si="143"/>
        <v>0</v>
      </c>
      <c r="O750" s="3" t="str">
        <f t="shared" si="140"/>
        <v/>
      </c>
      <c r="P750" s="4" t="str">
        <f t="shared" si="141"/>
        <v/>
      </c>
      <c r="Q750" s="4" t="str">
        <f t="shared" si="142"/>
        <v/>
      </c>
      <c r="R750" s="4" t="str">
        <f t="shared" si="135"/>
        <v/>
      </c>
      <c r="S750" s="4" t="str">
        <f t="shared" si="136"/>
        <v/>
      </c>
      <c r="T750" s="100" t="str">
        <f t="shared" si="137"/>
        <v/>
      </c>
      <c r="V750" s="113"/>
    </row>
    <row r="751" spans="8:22" s="103" customFormat="1" x14ac:dyDescent="0.2">
      <c r="H751" s="14" t="e">
        <f t="shared" si="138"/>
        <v>#NUM!</v>
      </c>
      <c r="I751" s="104" t="e">
        <f>IF(ISNUMBER(results!C$38),4*PI()*F751/((G751*0.001)^2*results!C$38),4*PI()*F751/((G751*0.001)^2*results!D$38))</f>
        <v>#DIV/0!</v>
      </c>
      <c r="J751" s="15">
        <f t="shared" si="139"/>
        <v>5.6999999999999877</v>
      </c>
      <c r="K751" s="5">
        <f t="shared" si="132"/>
        <v>302</v>
      </c>
      <c r="L751" s="1">
        <f t="shared" si="133"/>
        <v>5.6970934865054046</v>
      </c>
      <c r="M751" s="2">
        <f t="shared" si="134"/>
        <v>18.013677216545513</v>
      </c>
      <c r="N751" s="3" t="b">
        <f t="shared" si="143"/>
        <v>0</v>
      </c>
      <c r="O751" s="3" t="str">
        <f t="shared" si="140"/>
        <v/>
      </c>
      <c r="P751" s="4" t="str">
        <f t="shared" si="141"/>
        <v/>
      </c>
      <c r="Q751" s="4" t="str">
        <f t="shared" si="142"/>
        <v/>
      </c>
      <c r="R751" s="4" t="str">
        <f t="shared" si="135"/>
        <v/>
      </c>
      <c r="S751" s="4" t="str">
        <f t="shared" si="136"/>
        <v/>
      </c>
      <c r="T751" s="100" t="str">
        <f t="shared" si="137"/>
        <v/>
      </c>
      <c r="V751" s="113"/>
    </row>
    <row r="752" spans="8:22" s="103" customFormat="1" x14ac:dyDescent="0.2">
      <c r="H752" s="14" t="e">
        <f t="shared" si="138"/>
        <v>#NUM!</v>
      </c>
      <c r="I752" s="104" t="e">
        <f>IF(ISNUMBER(results!C$38),4*PI()*F752/((G752*0.001)^2*results!C$38),4*PI()*F752/((G752*0.001)^2*results!D$38))</f>
        <v>#DIV/0!</v>
      </c>
      <c r="J752" s="15">
        <f t="shared" si="139"/>
        <v>5.6999999999999877</v>
      </c>
      <c r="K752" s="5">
        <f t="shared" si="132"/>
        <v>302</v>
      </c>
      <c r="L752" s="1">
        <f t="shared" si="133"/>
        <v>5.6970934865054046</v>
      </c>
      <c r="M752" s="2">
        <f t="shared" si="134"/>
        <v>18.013677216545513</v>
      </c>
      <c r="N752" s="3" t="b">
        <f t="shared" si="143"/>
        <v>0</v>
      </c>
      <c r="O752" s="3" t="str">
        <f t="shared" si="140"/>
        <v/>
      </c>
      <c r="P752" s="4" t="str">
        <f t="shared" si="141"/>
        <v/>
      </c>
      <c r="Q752" s="4" t="str">
        <f t="shared" si="142"/>
        <v/>
      </c>
      <c r="R752" s="4" t="str">
        <f t="shared" si="135"/>
        <v/>
      </c>
      <c r="S752" s="4" t="str">
        <f t="shared" si="136"/>
        <v/>
      </c>
      <c r="T752" s="100" t="str">
        <f t="shared" si="137"/>
        <v/>
      </c>
      <c r="V752" s="113"/>
    </row>
    <row r="753" spans="8:22" s="103" customFormat="1" x14ac:dyDescent="0.2">
      <c r="H753" s="14" t="e">
        <f t="shared" si="138"/>
        <v>#NUM!</v>
      </c>
      <c r="I753" s="104" t="e">
        <f>IF(ISNUMBER(results!C$38),4*PI()*F753/((G753*0.001)^2*results!C$38),4*PI()*F753/((G753*0.001)^2*results!D$38))</f>
        <v>#DIV/0!</v>
      </c>
      <c r="J753" s="15">
        <f t="shared" si="139"/>
        <v>5.6999999999999877</v>
      </c>
      <c r="K753" s="5">
        <f t="shared" si="132"/>
        <v>302</v>
      </c>
      <c r="L753" s="1">
        <f t="shared" si="133"/>
        <v>5.6970934865054046</v>
      </c>
      <c r="M753" s="2">
        <f t="shared" si="134"/>
        <v>18.013677216545513</v>
      </c>
      <c r="N753" s="3" t="b">
        <f t="shared" si="143"/>
        <v>0</v>
      </c>
      <c r="O753" s="3" t="str">
        <f t="shared" si="140"/>
        <v/>
      </c>
      <c r="P753" s="4" t="str">
        <f t="shared" si="141"/>
        <v/>
      </c>
      <c r="Q753" s="4" t="str">
        <f t="shared" si="142"/>
        <v/>
      </c>
      <c r="R753" s="4" t="str">
        <f t="shared" si="135"/>
        <v/>
      </c>
      <c r="S753" s="4" t="str">
        <f t="shared" si="136"/>
        <v/>
      </c>
      <c r="T753" s="100" t="str">
        <f t="shared" si="137"/>
        <v/>
      </c>
      <c r="V753" s="113"/>
    </row>
    <row r="754" spans="8:22" s="103" customFormat="1" x14ac:dyDescent="0.2">
      <c r="H754" s="14" t="e">
        <f t="shared" si="138"/>
        <v>#NUM!</v>
      </c>
      <c r="I754" s="104" t="e">
        <f>IF(ISNUMBER(results!C$38),4*PI()*F754/((G754*0.001)^2*results!C$38),4*PI()*F754/((G754*0.001)^2*results!D$38))</f>
        <v>#DIV/0!</v>
      </c>
      <c r="J754" s="15">
        <f t="shared" si="139"/>
        <v>5.6999999999999877</v>
      </c>
      <c r="K754" s="5">
        <f t="shared" si="132"/>
        <v>302</v>
      </c>
      <c r="L754" s="1">
        <f t="shared" si="133"/>
        <v>5.6970934865054046</v>
      </c>
      <c r="M754" s="2">
        <f t="shared" si="134"/>
        <v>18.013677216545513</v>
      </c>
      <c r="N754" s="3" t="b">
        <f t="shared" si="143"/>
        <v>0</v>
      </c>
      <c r="O754" s="3" t="str">
        <f t="shared" si="140"/>
        <v/>
      </c>
      <c r="P754" s="4" t="str">
        <f t="shared" si="141"/>
        <v/>
      </c>
      <c r="Q754" s="4" t="str">
        <f t="shared" si="142"/>
        <v/>
      </c>
      <c r="R754" s="4" t="str">
        <f t="shared" si="135"/>
        <v/>
      </c>
      <c r="S754" s="4" t="str">
        <f t="shared" si="136"/>
        <v/>
      </c>
      <c r="T754" s="100" t="str">
        <f t="shared" si="137"/>
        <v/>
      </c>
      <c r="V754" s="113"/>
    </row>
    <row r="755" spans="8:22" s="103" customFormat="1" x14ac:dyDescent="0.2">
      <c r="H755" s="14" t="e">
        <f t="shared" si="138"/>
        <v>#NUM!</v>
      </c>
      <c r="I755" s="104" t="e">
        <f>IF(ISNUMBER(results!C$38),4*PI()*F755/((G755*0.001)^2*results!C$38),4*PI()*F755/((G755*0.001)^2*results!D$38))</f>
        <v>#DIV/0!</v>
      </c>
      <c r="J755" s="15">
        <f t="shared" si="139"/>
        <v>5.6999999999999877</v>
      </c>
      <c r="K755" s="5">
        <f t="shared" si="132"/>
        <v>302</v>
      </c>
      <c r="L755" s="1">
        <f t="shared" si="133"/>
        <v>5.6970934865054046</v>
      </c>
      <c r="M755" s="2">
        <f t="shared" si="134"/>
        <v>18.013677216545513</v>
      </c>
      <c r="N755" s="3" t="b">
        <f t="shared" si="143"/>
        <v>0</v>
      </c>
      <c r="O755" s="3" t="str">
        <f t="shared" si="140"/>
        <v/>
      </c>
      <c r="P755" s="4" t="str">
        <f t="shared" si="141"/>
        <v/>
      </c>
      <c r="Q755" s="4" t="str">
        <f t="shared" si="142"/>
        <v/>
      </c>
      <c r="R755" s="4" t="str">
        <f t="shared" si="135"/>
        <v/>
      </c>
      <c r="S755" s="4" t="str">
        <f t="shared" si="136"/>
        <v/>
      </c>
      <c r="T755" s="100" t="str">
        <f t="shared" si="137"/>
        <v/>
      </c>
      <c r="V755" s="113"/>
    </row>
    <row r="756" spans="8:22" s="103" customFormat="1" x14ac:dyDescent="0.2">
      <c r="H756" s="14" t="e">
        <f t="shared" si="138"/>
        <v>#NUM!</v>
      </c>
      <c r="I756" s="104" t="e">
        <f>IF(ISNUMBER(results!C$38),4*PI()*F756/((G756*0.001)^2*results!C$38),4*PI()*F756/((G756*0.001)^2*results!D$38))</f>
        <v>#DIV/0!</v>
      </c>
      <c r="J756" s="15">
        <f t="shared" si="139"/>
        <v>5.6999999999999877</v>
      </c>
      <c r="K756" s="5">
        <f t="shared" si="132"/>
        <v>302</v>
      </c>
      <c r="L756" s="1">
        <f t="shared" si="133"/>
        <v>5.6970934865054046</v>
      </c>
      <c r="M756" s="2">
        <f t="shared" si="134"/>
        <v>18.013677216545513</v>
      </c>
      <c r="N756" s="3" t="b">
        <f t="shared" si="143"/>
        <v>0</v>
      </c>
      <c r="O756" s="3" t="str">
        <f t="shared" si="140"/>
        <v/>
      </c>
      <c r="P756" s="4" t="str">
        <f t="shared" si="141"/>
        <v/>
      </c>
      <c r="Q756" s="4" t="str">
        <f t="shared" si="142"/>
        <v/>
      </c>
      <c r="R756" s="4" t="str">
        <f t="shared" si="135"/>
        <v/>
      </c>
      <c r="S756" s="4" t="str">
        <f t="shared" si="136"/>
        <v/>
      </c>
      <c r="T756" s="100" t="str">
        <f t="shared" si="137"/>
        <v/>
      </c>
      <c r="V756" s="113"/>
    </row>
    <row r="757" spans="8:22" s="103" customFormat="1" x14ac:dyDescent="0.2">
      <c r="H757" s="14" t="e">
        <f t="shared" si="138"/>
        <v>#NUM!</v>
      </c>
      <c r="I757" s="104" t="e">
        <f>IF(ISNUMBER(results!C$38),4*PI()*F757/((G757*0.001)^2*results!C$38),4*PI()*F757/((G757*0.001)^2*results!D$38))</f>
        <v>#DIV/0!</v>
      </c>
      <c r="J757" s="15">
        <f t="shared" si="139"/>
        <v>5.6999999999999877</v>
      </c>
      <c r="K757" s="5">
        <f t="shared" si="132"/>
        <v>302</v>
      </c>
      <c r="L757" s="1">
        <f t="shared" si="133"/>
        <v>5.6970934865054046</v>
      </c>
      <c r="M757" s="2">
        <f t="shared" si="134"/>
        <v>18.013677216545513</v>
      </c>
      <c r="N757" s="3" t="b">
        <f t="shared" si="143"/>
        <v>0</v>
      </c>
      <c r="O757" s="3" t="str">
        <f t="shared" si="140"/>
        <v/>
      </c>
      <c r="P757" s="4" t="str">
        <f t="shared" si="141"/>
        <v/>
      </c>
      <c r="Q757" s="4" t="str">
        <f t="shared" si="142"/>
        <v/>
      </c>
      <c r="R757" s="4" t="str">
        <f t="shared" si="135"/>
        <v/>
      </c>
      <c r="S757" s="4" t="str">
        <f t="shared" si="136"/>
        <v/>
      </c>
      <c r="T757" s="100" t="str">
        <f t="shared" si="137"/>
        <v/>
      </c>
      <c r="V757" s="113"/>
    </row>
    <row r="758" spans="8:22" s="103" customFormat="1" x14ac:dyDescent="0.2">
      <c r="H758" s="14" t="e">
        <f t="shared" si="138"/>
        <v>#NUM!</v>
      </c>
      <c r="I758" s="104" t="e">
        <f>IF(ISNUMBER(results!C$38),4*PI()*F758/((G758*0.001)^2*results!C$38),4*PI()*F758/((G758*0.001)^2*results!D$38))</f>
        <v>#DIV/0!</v>
      </c>
      <c r="J758" s="15">
        <f t="shared" si="139"/>
        <v>5.6999999999999877</v>
      </c>
      <c r="K758" s="5">
        <f t="shared" si="132"/>
        <v>302</v>
      </c>
      <c r="L758" s="1">
        <f t="shared" si="133"/>
        <v>5.6970934865054046</v>
      </c>
      <c r="M758" s="2">
        <f t="shared" si="134"/>
        <v>18.013677216545513</v>
      </c>
      <c r="N758" s="3" t="b">
        <f t="shared" si="143"/>
        <v>0</v>
      </c>
      <c r="O758" s="3" t="str">
        <f t="shared" si="140"/>
        <v/>
      </c>
      <c r="P758" s="4" t="str">
        <f t="shared" si="141"/>
        <v/>
      </c>
      <c r="Q758" s="4" t="str">
        <f t="shared" si="142"/>
        <v/>
      </c>
      <c r="R758" s="4" t="str">
        <f t="shared" si="135"/>
        <v/>
      </c>
      <c r="S758" s="4" t="str">
        <f t="shared" si="136"/>
        <v/>
      </c>
      <c r="T758" s="100" t="str">
        <f t="shared" si="137"/>
        <v/>
      </c>
      <c r="V758" s="113"/>
    </row>
    <row r="759" spans="8:22" s="103" customFormat="1" x14ac:dyDescent="0.2">
      <c r="H759" s="14" t="e">
        <f t="shared" si="138"/>
        <v>#NUM!</v>
      </c>
      <c r="I759" s="104" t="e">
        <f>IF(ISNUMBER(results!C$38),4*PI()*F759/((G759*0.001)^2*results!C$38),4*PI()*F759/((G759*0.001)^2*results!D$38))</f>
        <v>#DIV/0!</v>
      </c>
      <c r="J759" s="15">
        <f t="shared" si="139"/>
        <v>5.6999999999999877</v>
      </c>
      <c r="K759" s="5">
        <f t="shared" si="132"/>
        <v>302</v>
      </c>
      <c r="L759" s="1">
        <f t="shared" si="133"/>
        <v>5.6970934865054046</v>
      </c>
      <c r="M759" s="2">
        <f t="shared" si="134"/>
        <v>18.013677216545513</v>
      </c>
      <c r="N759" s="3" t="b">
        <f t="shared" si="143"/>
        <v>0</v>
      </c>
      <c r="O759" s="3" t="str">
        <f t="shared" si="140"/>
        <v/>
      </c>
      <c r="P759" s="4" t="str">
        <f t="shared" si="141"/>
        <v/>
      </c>
      <c r="Q759" s="4" t="str">
        <f t="shared" si="142"/>
        <v/>
      </c>
      <c r="R759" s="4" t="str">
        <f t="shared" si="135"/>
        <v/>
      </c>
      <c r="S759" s="4" t="str">
        <f t="shared" si="136"/>
        <v/>
      </c>
      <c r="T759" s="100" t="str">
        <f t="shared" si="137"/>
        <v/>
      </c>
      <c r="V759" s="113"/>
    </row>
    <row r="760" spans="8:22" s="103" customFormat="1" x14ac:dyDescent="0.2">
      <c r="H760" s="14" t="e">
        <f t="shared" si="138"/>
        <v>#NUM!</v>
      </c>
      <c r="I760" s="104" t="e">
        <f>IF(ISNUMBER(results!C$38),4*PI()*F760/((G760*0.001)^2*results!C$38),4*PI()*F760/((G760*0.001)^2*results!D$38))</f>
        <v>#DIV/0!</v>
      </c>
      <c r="J760" s="15">
        <f t="shared" si="139"/>
        <v>5.6999999999999877</v>
      </c>
      <c r="K760" s="5">
        <f t="shared" si="132"/>
        <v>302</v>
      </c>
      <c r="L760" s="1">
        <f t="shared" si="133"/>
        <v>5.6970934865054046</v>
      </c>
      <c r="M760" s="2">
        <f t="shared" si="134"/>
        <v>18.013677216545513</v>
      </c>
      <c r="N760" s="3" t="b">
        <f t="shared" si="143"/>
        <v>0</v>
      </c>
      <c r="O760" s="3" t="str">
        <f t="shared" si="140"/>
        <v/>
      </c>
      <c r="P760" s="4" t="str">
        <f t="shared" si="141"/>
        <v/>
      </c>
      <c r="Q760" s="4" t="str">
        <f t="shared" si="142"/>
        <v/>
      </c>
      <c r="R760" s="4" t="str">
        <f t="shared" si="135"/>
        <v/>
      </c>
      <c r="S760" s="4" t="str">
        <f t="shared" si="136"/>
        <v/>
      </c>
      <c r="T760" s="100" t="str">
        <f t="shared" si="137"/>
        <v/>
      </c>
      <c r="V760" s="113"/>
    </row>
    <row r="761" spans="8:22" s="103" customFormat="1" x14ac:dyDescent="0.2">
      <c r="H761" s="14" t="e">
        <f t="shared" si="138"/>
        <v>#NUM!</v>
      </c>
      <c r="I761" s="104" t="e">
        <f>IF(ISNUMBER(results!C$38),4*PI()*F761/((G761*0.001)^2*results!C$38),4*PI()*F761/((G761*0.001)^2*results!D$38))</f>
        <v>#DIV/0!</v>
      </c>
      <c r="J761" s="15">
        <f t="shared" si="139"/>
        <v>5.6999999999999877</v>
      </c>
      <c r="K761" s="5">
        <f t="shared" si="132"/>
        <v>302</v>
      </c>
      <c r="L761" s="1">
        <f t="shared" si="133"/>
        <v>5.6970934865054046</v>
      </c>
      <c r="M761" s="2">
        <f t="shared" si="134"/>
        <v>18.013677216545513</v>
      </c>
      <c r="N761" s="3" t="b">
        <f t="shared" si="143"/>
        <v>0</v>
      </c>
      <c r="O761" s="3" t="str">
        <f t="shared" si="140"/>
        <v/>
      </c>
      <c r="P761" s="4" t="str">
        <f t="shared" si="141"/>
        <v/>
      </c>
      <c r="Q761" s="4" t="str">
        <f t="shared" si="142"/>
        <v/>
      </c>
      <c r="R761" s="4" t="str">
        <f t="shared" si="135"/>
        <v/>
      </c>
      <c r="S761" s="4" t="str">
        <f t="shared" si="136"/>
        <v/>
      </c>
      <c r="T761" s="100" t="str">
        <f t="shared" si="137"/>
        <v/>
      </c>
      <c r="V761" s="113"/>
    </row>
    <row r="762" spans="8:22" s="103" customFormat="1" x14ac:dyDescent="0.2">
      <c r="H762" s="14" t="e">
        <f t="shared" si="138"/>
        <v>#NUM!</v>
      </c>
      <c r="I762" s="104" t="e">
        <f>IF(ISNUMBER(results!C$38),4*PI()*F762/((G762*0.001)^2*results!C$38),4*PI()*F762/((G762*0.001)^2*results!D$38))</f>
        <v>#DIV/0!</v>
      </c>
      <c r="J762" s="15">
        <f t="shared" si="139"/>
        <v>5.6999999999999877</v>
      </c>
      <c r="K762" s="5">
        <f t="shared" si="132"/>
        <v>302</v>
      </c>
      <c r="L762" s="1">
        <f t="shared" si="133"/>
        <v>5.6970934865054046</v>
      </c>
      <c r="M762" s="2">
        <f t="shared" si="134"/>
        <v>18.013677216545513</v>
      </c>
      <c r="N762" s="3" t="b">
        <f t="shared" si="143"/>
        <v>0</v>
      </c>
      <c r="O762" s="3" t="str">
        <f t="shared" si="140"/>
        <v/>
      </c>
      <c r="P762" s="4" t="str">
        <f t="shared" si="141"/>
        <v/>
      </c>
      <c r="Q762" s="4" t="str">
        <f t="shared" si="142"/>
        <v/>
      </c>
      <c r="R762" s="4" t="str">
        <f t="shared" si="135"/>
        <v/>
      </c>
      <c r="S762" s="4" t="str">
        <f t="shared" si="136"/>
        <v/>
      </c>
      <c r="T762" s="100" t="str">
        <f t="shared" si="137"/>
        <v/>
      </c>
      <c r="V762" s="113"/>
    </row>
    <row r="763" spans="8:22" s="103" customFormat="1" x14ac:dyDescent="0.2">
      <c r="H763" s="14" t="e">
        <f t="shared" si="138"/>
        <v>#NUM!</v>
      </c>
      <c r="I763" s="104" t="e">
        <f>IF(ISNUMBER(results!C$38),4*PI()*F763/((G763*0.001)^2*results!C$38),4*PI()*F763/((G763*0.001)^2*results!D$38))</f>
        <v>#DIV/0!</v>
      </c>
      <c r="J763" s="15">
        <f t="shared" si="139"/>
        <v>5.6999999999999877</v>
      </c>
      <c r="K763" s="5">
        <f t="shared" si="132"/>
        <v>302</v>
      </c>
      <c r="L763" s="1">
        <f t="shared" si="133"/>
        <v>5.6970934865054046</v>
      </c>
      <c r="M763" s="2">
        <f t="shared" si="134"/>
        <v>18.013677216545513</v>
      </c>
      <c r="N763" s="3" t="b">
        <f t="shared" si="143"/>
        <v>0</v>
      </c>
      <c r="O763" s="3" t="str">
        <f t="shared" si="140"/>
        <v/>
      </c>
      <c r="P763" s="4" t="str">
        <f t="shared" si="141"/>
        <v/>
      </c>
      <c r="Q763" s="4" t="str">
        <f t="shared" si="142"/>
        <v/>
      </c>
      <c r="R763" s="4" t="str">
        <f t="shared" si="135"/>
        <v/>
      </c>
      <c r="S763" s="4" t="str">
        <f t="shared" si="136"/>
        <v/>
      </c>
      <c r="T763" s="100" t="str">
        <f t="shared" si="137"/>
        <v/>
      </c>
      <c r="V763" s="113"/>
    </row>
    <row r="764" spans="8:22" s="103" customFormat="1" x14ac:dyDescent="0.2">
      <c r="H764" s="14" t="e">
        <f t="shared" si="138"/>
        <v>#NUM!</v>
      </c>
      <c r="I764" s="104" t="e">
        <f>IF(ISNUMBER(results!C$38),4*PI()*F764/((G764*0.001)^2*results!C$38),4*PI()*F764/((G764*0.001)^2*results!D$38))</f>
        <v>#DIV/0!</v>
      </c>
      <c r="J764" s="15">
        <f t="shared" si="139"/>
        <v>5.6999999999999877</v>
      </c>
      <c r="K764" s="5">
        <f t="shared" si="132"/>
        <v>302</v>
      </c>
      <c r="L764" s="1">
        <f t="shared" si="133"/>
        <v>5.6970934865054046</v>
      </c>
      <c r="M764" s="2">
        <f t="shared" si="134"/>
        <v>18.013677216545513</v>
      </c>
      <c r="N764" s="3" t="b">
        <f t="shared" si="143"/>
        <v>0</v>
      </c>
      <c r="O764" s="3" t="str">
        <f t="shared" si="140"/>
        <v/>
      </c>
      <c r="P764" s="4" t="str">
        <f t="shared" si="141"/>
        <v/>
      </c>
      <c r="Q764" s="4" t="str">
        <f t="shared" si="142"/>
        <v/>
      </c>
      <c r="R764" s="4" t="str">
        <f t="shared" si="135"/>
        <v/>
      </c>
      <c r="S764" s="4" t="str">
        <f t="shared" si="136"/>
        <v/>
      </c>
      <c r="T764" s="100" t="str">
        <f t="shared" si="137"/>
        <v/>
      </c>
      <c r="V764" s="113"/>
    </row>
    <row r="765" spans="8:22" s="103" customFormat="1" x14ac:dyDescent="0.2">
      <c r="H765" s="14" t="e">
        <f t="shared" si="138"/>
        <v>#NUM!</v>
      </c>
      <c r="I765" s="104" t="e">
        <f>IF(ISNUMBER(results!C$38),4*PI()*F765/((G765*0.001)^2*results!C$38),4*PI()*F765/((G765*0.001)^2*results!D$38))</f>
        <v>#DIV/0!</v>
      </c>
      <c r="J765" s="15">
        <f t="shared" si="139"/>
        <v>5.6999999999999877</v>
      </c>
      <c r="K765" s="5">
        <f t="shared" si="132"/>
        <v>302</v>
      </c>
      <c r="L765" s="1">
        <f t="shared" si="133"/>
        <v>5.6970934865054046</v>
      </c>
      <c r="M765" s="2">
        <f t="shared" si="134"/>
        <v>18.013677216545513</v>
      </c>
      <c r="N765" s="3" t="b">
        <f t="shared" si="143"/>
        <v>0</v>
      </c>
      <c r="O765" s="3" t="str">
        <f t="shared" si="140"/>
        <v/>
      </c>
      <c r="P765" s="4" t="str">
        <f t="shared" si="141"/>
        <v/>
      </c>
      <c r="Q765" s="4" t="str">
        <f t="shared" si="142"/>
        <v/>
      </c>
      <c r="R765" s="4" t="str">
        <f t="shared" si="135"/>
        <v/>
      </c>
      <c r="S765" s="4" t="str">
        <f t="shared" si="136"/>
        <v/>
      </c>
      <c r="T765" s="100" t="str">
        <f t="shared" si="137"/>
        <v/>
      </c>
      <c r="V765" s="113"/>
    </row>
    <row r="766" spans="8:22" s="103" customFormat="1" x14ac:dyDescent="0.2">
      <c r="H766" s="14" t="e">
        <f t="shared" si="138"/>
        <v>#NUM!</v>
      </c>
      <c r="I766" s="104" t="e">
        <f>IF(ISNUMBER(results!C$38),4*PI()*F766/((G766*0.001)^2*results!C$38),4*PI()*F766/((G766*0.001)^2*results!D$38))</f>
        <v>#DIV/0!</v>
      </c>
      <c r="J766" s="15">
        <f t="shared" si="139"/>
        <v>5.6999999999999877</v>
      </c>
      <c r="K766" s="5">
        <f t="shared" si="132"/>
        <v>302</v>
      </c>
      <c r="L766" s="1">
        <f t="shared" si="133"/>
        <v>5.6970934865054046</v>
      </c>
      <c r="M766" s="2">
        <f t="shared" si="134"/>
        <v>18.013677216545513</v>
      </c>
      <c r="N766" s="3" t="b">
        <f t="shared" si="143"/>
        <v>0</v>
      </c>
      <c r="O766" s="3" t="str">
        <f t="shared" si="140"/>
        <v/>
      </c>
      <c r="P766" s="4" t="str">
        <f t="shared" si="141"/>
        <v/>
      </c>
      <c r="Q766" s="4" t="str">
        <f t="shared" si="142"/>
        <v/>
      </c>
      <c r="R766" s="4" t="str">
        <f t="shared" si="135"/>
        <v/>
      </c>
      <c r="S766" s="4" t="str">
        <f t="shared" si="136"/>
        <v/>
      </c>
      <c r="T766" s="100" t="str">
        <f t="shared" si="137"/>
        <v/>
      </c>
      <c r="V766" s="113"/>
    </row>
    <row r="767" spans="8:22" s="103" customFormat="1" x14ac:dyDescent="0.2">
      <c r="H767" s="14" t="e">
        <f t="shared" si="138"/>
        <v>#NUM!</v>
      </c>
      <c r="I767" s="104" t="e">
        <f>IF(ISNUMBER(results!C$38),4*PI()*F767/((G767*0.001)^2*results!C$38),4*PI()*F767/((G767*0.001)^2*results!D$38))</f>
        <v>#DIV/0!</v>
      </c>
      <c r="J767" s="15">
        <f t="shared" si="139"/>
        <v>5.6999999999999877</v>
      </c>
      <c r="K767" s="5">
        <f t="shared" si="132"/>
        <v>302</v>
      </c>
      <c r="L767" s="1">
        <f t="shared" si="133"/>
        <v>5.6970934865054046</v>
      </c>
      <c r="M767" s="2">
        <f t="shared" si="134"/>
        <v>18.013677216545513</v>
      </c>
      <c r="N767" s="3" t="b">
        <f t="shared" si="143"/>
        <v>0</v>
      </c>
      <c r="O767" s="3" t="str">
        <f t="shared" si="140"/>
        <v/>
      </c>
      <c r="P767" s="4" t="str">
        <f t="shared" si="141"/>
        <v/>
      </c>
      <c r="Q767" s="4" t="str">
        <f t="shared" si="142"/>
        <v/>
      </c>
      <c r="R767" s="4" t="str">
        <f t="shared" si="135"/>
        <v/>
      </c>
      <c r="S767" s="4" t="str">
        <f t="shared" si="136"/>
        <v/>
      </c>
      <c r="T767" s="100" t="str">
        <f t="shared" si="137"/>
        <v/>
      </c>
      <c r="V767" s="113"/>
    </row>
    <row r="768" spans="8:22" s="103" customFormat="1" x14ac:dyDescent="0.2">
      <c r="H768" s="14" t="e">
        <f t="shared" si="138"/>
        <v>#NUM!</v>
      </c>
      <c r="I768" s="104" t="e">
        <f>IF(ISNUMBER(results!C$38),4*PI()*F768/((G768*0.001)^2*results!C$38),4*PI()*F768/((G768*0.001)^2*results!D$38))</f>
        <v>#DIV/0!</v>
      </c>
      <c r="J768" s="15">
        <f t="shared" si="139"/>
        <v>5.6999999999999877</v>
      </c>
      <c r="K768" s="5">
        <f t="shared" si="132"/>
        <v>302</v>
      </c>
      <c r="L768" s="1">
        <f t="shared" si="133"/>
        <v>5.6970934865054046</v>
      </c>
      <c r="M768" s="2">
        <f t="shared" si="134"/>
        <v>18.013677216545513</v>
      </c>
      <c r="N768" s="3" t="b">
        <f t="shared" si="143"/>
        <v>0</v>
      </c>
      <c r="O768" s="3" t="str">
        <f t="shared" si="140"/>
        <v/>
      </c>
      <c r="P768" s="4" t="str">
        <f t="shared" si="141"/>
        <v/>
      </c>
      <c r="Q768" s="4" t="str">
        <f t="shared" si="142"/>
        <v/>
      </c>
      <c r="R768" s="4" t="str">
        <f t="shared" si="135"/>
        <v/>
      </c>
      <c r="S768" s="4" t="str">
        <f t="shared" si="136"/>
        <v/>
      </c>
      <c r="T768" s="100" t="str">
        <f t="shared" si="137"/>
        <v/>
      </c>
      <c r="V768" s="113"/>
    </row>
    <row r="769" spans="8:22" s="103" customFormat="1" x14ac:dyDescent="0.2">
      <c r="H769" s="14" t="e">
        <f t="shared" si="138"/>
        <v>#NUM!</v>
      </c>
      <c r="I769" s="104" t="e">
        <f>IF(ISNUMBER(results!C$38),4*PI()*F769/((G769*0.001)^2*results!C$38),4*PI()*F769/((G769*0.001)^2*results!D$38))</f>
        <v>#DIV/0!</v>
      </c>
      <c r="J769" s="15">
        <f t="shared" si="139"/>
        <v>5.6999999999999877</v>
      </c>
      <c r="K769" s="5">
        <f t="shared" si="132"/>
        <v>302</v>
      </c>
      <c r="L769" s="1">
        <f t="shared" si="133"/>
        <v>5.6970934865054046</v>
      </c>
      <c r="M769" s="2">
        <f t="shared" si="134"/>
        <v>18.013677216545513</v>
      </c>
      <c r="N769" s="3" t="b">
        <f t="shared" si="143"/>
        <v>0</v>
      </c>
      <c r="O769" s="3" t="str">
        <f t="shared" si="140"/>
        <v/>
      </c>
      <c r="P769" s="4" t="str">
        <f t="shared" si="141"/>
        <v/>
      </c>
      <c r="Q769" s="4" t="str">
        <f t="shared" si="142"/>
        <v/>
      </c>
      <c r="R769" s="4" t="str">
        <f t="shared" si="135"/>
        <v/>
      </c>
      <c r="S769" s="4" t="str">
        <f t="shared" si="136"/>
        <v/>
      </c>
      <c r="T769" s="100" t="str">
        <f t="shared" si="137"/>
        <v/>
      </c>
      <c r="V769" s="113"/>
    </row>
    <row r="770" spans="8:22" s="103" customFormat="1" x14ac:dyDescent="0.2">
      <c r="H770" s="14" t="e">
        <f t="shared" si="138"/>
        <v>#NUM!</v>
      </c>
      <c r="I770" s="104" t="e">
        <f>IF(ISNUMBER(results!C$38),4*PI()*F770/((G770*0.001)^2*results!C$38),4*PI()*F770/((G770*0.001)^2*results!D$38))</f>
        <v>#DIV/0!</v>
      </c>
      <c r="J770" s="15">
        <f t="shared" si="139"/>
        <v>5.6999999999999877</v>
      </c>
      <c r="K770" s="5">
        <f t="shared" si="132"/>
        <v>302</v>
      </c>
      <c r="L770" s="1">
        <f t="shared" si="133"/>
        <v>5.6970934865054046</v>
      </c>
      <c r="M770" s="2">
        <f t="shared" si="134"/>
        <v>18.013677216545513</v>
      </c>
      <c r="N770" s="3" t="b">
        <f t="shared" si="143"/>
        <v>0</v>
      </c>
      <c r="O770" s="3" t="str">
        <f t="shared" si="140"/>
        <v/>
      </c>
      <c r="P770" s="4" t="str">
        <f t="shared" si="141"/>
        <v/>
      </c>
      <c r="Q770" s="4" t="str">
        <f t="shared" si="142"/>
        <v/>
      </c>
      <c r="R770" s="4" t="str">
        <f t="shared" si="135"/>
        <v/>
      </c>
      <c r="S770" s="4" t="str">
        <f t="shared" si="136"/>
        <v/>
      </c>
      <c r="T770" s="100" t="str">
        <f t="shared" si="137"/>
        <v/>
      </c>
      <c r="V770" s="113"/>
    </row>
    <row r="771" spans="8:22" s="103" customFormat="1" x14ac:dyDescent="0.2">
      <c r="H771" s="14" t="e">
        <f t="shared" si="138"/>
        <v>#NUM!</v>
      </c>
      <c r="I771" s="104" t="e">
        <f>IF(ISNUMBER(results!C$38),4*PI()*F771/((G771*0.001)^2*results!C$38),4*PI()*F771/((G771*0.001)^2*results!D$38))</f>
        <v>#DIV/0!</v>
      </c>
      <c r="J771" s="15">
        <f t="shared" si="139"/>
        <v>5.6999999999999877</v>
      </c>
      <c r="K771" s="5">
        <f t="shared" si="132"/>
        <v>302</v>
      </c>
      <c r="L771" s="1">
        <f t="shared" si="133"/>
        <v>5.6970934865054046</v>
      </c>
      <c r="M771" s="2">
        <f t="shared" si="134"/>
        <v>18.013677216545513</v>
      </c>
      <c r="N771" s="3" t="b">
        <f t="shared" si="143"/>
        <v>0</v>
      </c>
      <c r="O771" s="3" t="str">
        <f t="shared" si="140"/>
        <v/>
      </c>
      <c r="P771" s="4" t="str">
        <f t="shared" si="141"/>
        <v/>
      </c>
      <c r="Q771" s="4" t="str">
        <f t="shared" si="142"/>
        <v/>
      </c>
      <c r="R771" s="4" t="str">
        <f t="shared" si="135"/>
        <v/>
      </c>
      <c r="S771" s="4" t="str">
        <f t="shared" si="136"/>
        <v/>
      </c>
      <c r="T771" s="100" t="str">
        <f t="shared" si="137"/>
        <v/>
      </c>
      <c r="V771" s="113"/>
    </row>
    <row r="772" spans="8:22" s="103" customFormat="1" x14ac:dyDescent="0.2">
      <c r="H772" s="14" t="e">
        <f t="shared" si="138"/>
        <v>#NUM!</v>
      </c>
      <c r="I772" s="104" t="e">
        <f>IF(ISNUMBER(results!C$38),4*PI()*F772/((G772*0.001)^2*results!C$38),4*PI()*F772/((G772*0.001)^2*results!D$38))</f>
        <v>#DIV/0!</v>
      </c>
      <c r="J772" s="15">
        <f t="shared" si="139"/>
        <v>5.6999999999999877</v>
      </c>
      <c r="K772" s="5">
        <f t="shared" ref="K772:K835" si="144">IF(NOT(J772=FALSE),MATCH(J772,H:H),"")</f>
        <v>302</v>
      </c>
      <c r="L772" s="1">
        <f t="shared" ref="L772:L835" si="145">IF(NOT(J772=FALSE),INDEX(H:H,K772),"")</f>
        <v>5.6970934865054046</v>
      </c>
      <c r="M772" s="2">
        <f t="shared" ref="M772:M835" si="146">IF(NOT(J772=FALSE),INDEX(I:I,K772),"")</f>
        <v>18.013677216545513</v>
      </c>
      <c r="N772" s="3" t="b">
        <f t="shared" si="143"/>
        <v>0</v>
      </c>
      <c r="O772" s="3" t="str">
        <f t="shared" si="140"/>
        <v/>
      </c>
      <c r="P772" s="4" t="str">
        <f t="shared" si="141"/>
        <v/>
      </c>
      <c r="Q772" s="4" t="str">
        <f t="shared" si="142"/>
        <v/>
      </c>
      <c r="R772" s="4" t="str">
        <f t="shared" ref="R772:R835" si="147">IF(NOT(Q772=""),Q772-(P772*V$29),"")</f>
        <v/>
      </c>
      <c r="S772" s="4" t="str">
        <f t="shared" ref="S772:S835" si="148">IF(NOT(Q772=""),(Q772-V$30)/P772,"")</f>
        <v/>
      </c>
      <c r="T772" s="100" t="str">
        <f t="shared" ref="T772:T835" si="149">IF(NOT(Q772=""),((V$29-(Q772-V$30)/P772))^2,"")</f>
        <v/>
      </c>
      <c r="V772" s="113"/>
    </row>
    <row r="773" spans="8:22" s="103" customFormat="1" x14ac:dyDescent="0.2">
      <c r="H773" s="14" t="e">
        <f t="shared" ref="H773:H836" si="150">LN(E773)</f>
        <v>#NUM!</v>
      </c>
      <c r="I773" s="104" t="e">
        <f>IF(ISNUMBER(results!C$38),4*PI()*F773/((G773*0.001)^2*results!C$38),4*PI()*F773/((G773*0.001)^2*results!D$38))</f>
        <v>#DIV/0!</v>
      </c>
      <c r="J773" s="15">
        <f t="shared" ref="J773:J836" si="151">IF(J772="","",IF(J772+V$5&lt;=LN(X$9),J772+V$5,J772))</f>
        <v>5.6999999999999877</v>
      </c>
      <c r="K773" s="5">
        <f t="shared" si="144"/>
        <v>302</v>
      </c>
      <c r="L773" s="1">
        <f t="shared" si="145"/>
        <v>5.6970934865054046</v>
      </c>
      <c r="M773" s="2">
        <f t="shared" si="146"/>
        <v>18.013677216545513</v>
      </c>
      <c r="N773" s="3" t="b">
        <f t="shared" si="143"/>
        <v>0</v>
      </c>
      <c r="O773" s="3" t="str">
        <f t="shared" ref="O773:O836" si="152">IF(NOT(N773=FALSE),MATCH(N773,H:H),"")</f>
        <v/>
      </c>
      <c r="P773" s="4" t="str">
        <f t="shared" ref="P773:P836" si="153">IF(NOT(OR(O773=O772,N773=FALSE)),INDEX(H:H,O773),"")</f>
        <v/>
      </c>
      <c r="Q773" s="4" t="str">
        <f t="shared" ref="Q773:Q836" si="154">IF(NOT(OR(O773=O772,N773=FALSE)),INDEX(I:I,O773),"")</f>
        <v/>
      </c>
      <c r="R773" s="4" t="str">
        <f t="shared" si="147"/>
        <v/>
      </c>
      <c r="S773" s="4" t="str">
        <f t="shared" si="148"/>
        <v/>
      </c>
      <c r="T773" s="100" t="str">
        <f t="shared" si="149"/>
        <v/>
      </c>
      <c r="V773" s="113"/>
    </row>
    <row r="774" spans="8:22" s="103" customFormat="1" x14ac:dyDescent="0.2">
      <c r="H774" s="14" t="e">
        <f t="shared" si="150"/>
        <v>#NUM!</v>
      </c>
      <c r="I774" s="104" t="e">
        <f>IF(ISNUMBER(results!C$38),4*PI()*F774/((G774*0.001)^2*results!C$38),4*PI()*F774/((G774*0.001)^2*results!D$38))</f>
        <v>#DIV/0!</v>
      </c>
      <c r="J774" s="15">
        <f t="shared" si="151"/>
        <v>5.6999999999999877</v>
      </c>
      <c r="K774" s="5">
        <f t="shared" si="144"/>
        <v>302</v>
      </c>
      <c r="L774" s="1">
        <f t="shared" si="145"/>
        <v>5.6970934865054046</v>
      </c>
      <c r="M774" s="2">
        <f t="shared" si="146"/>
        <v>18.013677216545513</v>
      </c>
      <c r="N774" s="3" t="b">
        <f t="shared" ref="N774:N837" si="155">IF(AND((N773+V$5)&lt;V$4,NOT(N773=FALSE)),N773+V$5)</f>
        <v>0</v>
      </c>
      <c r="O774" s="3" t="str">
        <f t="shared" si="152"/>
        <v/>
      </c>
      <c r="P774" s="4" t="str">
        <f t="shared" si="153"/>
        <v/>
      </c>
      <c r="Q774" s="4" t="str">
        <f t="shared" si="154"/>
        <v/>
      </c>
      <c r="R774" s="4" t="str">
        <f t="shared" si="147"/>
        <v/>
      </c>
      <c r="S774" s="4" t="str">
        <f t="shared" si="148"/>
        <v/>
      </c>
      <c r="T774" s="100" t="str">
        <f t="shared" si="149"/>
        <v/>
      </c>
      <c r="V774" s="113"/>
    </row>
    <row r="775" spans="8:22" s="103" customFormat="1" x14ac:dyDescent="0.2">
      <c r="H775" s="14" t="e">
        <f t="shared" si="150"/>
        <v>#NUM!</v>
      </c>
      <c r="I775" s="104" t="e">
        <f>IF(ISNUMBER(results!C$38),4*PI()*F775/((G775*0.001)^2*results!C$38),4*PI()*F775/((G775*0.001)^2*results!D$38))</f>
        <v>#DIV/0!</v>
      </c>
      <c r="J775" s="15">
        <f t="shared" si="151"/>
        <v>5.6999999999999877</v>
      </c>
      <c r="K775" s="5">
        <f t="shared" si="144"/>
        <v>302</v>
      </c>
      <c r="L775" s="1">
        <f t="shared" si="145"/>
        <v>5.6970934865054046</v>
      </c>
      <c r="M775" s="2">
        <f t="shared" si="146"/>
        <v>18.013677216545513</v>
      </c>
      <c r="N775" s="3" t="b">
        <f t="shared" si="155"/>
        <v>0</v>
      </c>
      <c r="O775" s="3" t="str">
        <f t="shared" si="152"/>
        <v/>
      </c>
      <c r="P775" s="4" t="str">
        <f t="shared" si="153"/>
        <v/>
      </c>
      <c r="Q775" s="4" t="str">
        <f t="shared" si="154"/>
        <v/>
      </c>
      <c r="R775" s="4" t="str">
        <f t="shared" si="147"/>
        <v/>
      </c>
      <c r="S775" s="4" t="str">
        <f t="shared" si="148"/>
        <v/>
      </c>
      <c r="T775" s="100" t="str">
        <f t="shared" si="149"/>
        <v/>
      </c>
      <c r="V775" s="113"/>
    </row>
    <row r="776" spans="8:22" s="103" customFormat="1" x14ac:dyDescent="0.2">
      <c r="H776" s="14" t="e">
        <f t="shared" si="150"/>
        <v>#NUM!</v>
      </c>
      <c r="I776" s="104" t="e">
        <f>IF(ISNUMBER(results!C$38),4*PI()*F776/((G776*0.001)^2*results!C$38),4*PI()*F776/((G776*0.001)^2*results!D$38))</f>
        <v>#DIV/0!</v>
      </c>
      <c r="J776" s="15">
        <f t="shared" si="151"/>
        <v>5.6999999999999877</v>
      </c>
      <c r="K776" s="5">
        <f t="shared" si="144"/>
        <v>302</v>
      </c>
      <c r="L776" s="1">
        <f t="shared" si="145"/>
        <v>5.6970934865054046</v>
      </c>
      <c r="M776" s="2">
        <f t="shared" si="146"/>
        <v>18.013677216545513</v>
      </c>
      <c r="N776" s="3" t="b">
        <f t="shared" si="155"/>
        <v>0</v>
      </c>
      <c r="O776" s="3" t="str">
        <f t="shared" si="152"/>
        <v/>
      </c>
      <c r="P776" s="4" t="str">
        <f t="shared" si="153"/>
        <v/>
      </c>
      <c r="Q776" s="4" t="str">
        <f t="shared" si="154"/>
        <v/>
      </c>
      <c r="R776" s="4" t="str">
        <f t="shared" si="147"/>
        <v/>
      </c>
      <c r="S776" s="4" t="str">
        <f t="shared" si="148"/>
        <v/>
      </c>
      <c r="T776" s="100" t="str">
        <f t="shared" si="149"/>
        <v/>
      </c>
      <c r="V776" s="113"/>
    </row>
    <row r="777" spans="8:22" s="103" customFormat="1" x14ac:dyDescent="0.2">
      <c r="H777" s="14" t="e">
        <f t="shared" si="150"/>
        <v>#NUM!</v>
      </c>
      <c r="I777" s="104" t="e">
        <f>IF(ISNUMBER(results!C$38),4*PI()*F777/((G777*0.001)^2*results!C$38),4*PI()*F777/((G777*0.001)^2*results!D$38))</f>
        <v>#DIV/0!</v>
      </c>
      <c r="J777" s="15">
        <f t="shared" si="151"/>
        <v>5.6999999999999877</v>
      </c>
      <c r="K777" s="5">
        <f t="shared" si="144"/>
        <v>302</v>
      </c>
      <c r="L777" s="1">
        <f t="shared" si="145"/>
        <v>5.6970934865054046</v>
      </c>
      <c r="M777" s="2">
        <f t="shared" si="146"/>
        <v>18.013677216545513</v>
      </c>
      <c r="N777" s="3" t="b">
        <f t="shared" si="155"/>
        <v>0</v>
      </c>
      <c r="O777" s="3" t="str">
        <f t="shared" si="152"/>
        <v/>
      </c>
      <c r="P777" s="4" t="str">
        <f t="shared" si="153"/>
        <v/>
      </c>
      <c r="Q777" s="4" t="str">
        <f t="shared" si="154"/>
        <v/>
      </c>
      <c r="R777" s="4" t="str">
        <f t="shared" si="147"/>
        <v/>
      </c>
      <c r="S777" s="4" t="str">
        <f t="shared" si="148"/>
        <v/>
      </c>
      <c r="T777" s="100" t="str">
        <f t="shared" si="149"/>
        <v/>
      </c>
      <c r="V777" s="113"/>
    </row>
    <row r="778" spans="8:22" s="103" customFormat="1" x14ac:dyDescent="0.2">
      <c r="H778" s="14" t="e">
        <f t="shared" si="150"/>
        <v>#NUM!</v>
      </c>
      <c r="I778" s="104" t="e">
        <f>IF(ISNUMBER(results!C$38),4*PI()*F778/((G778*0.001)^2*results!C$38),4*PI()*F778/((G778*0.001)^2*results!D$38))</f>
        <v>#DIV/0!</v>
      </c>
      <c r="J778" s="15">
        <f t="shared" si="151"/>
        <v>5.6999999999999877</v>
      </c>
      <c r="K778" s="5">
        <f t="shared" si="144"/>
        <v>302</v>
      </c>
      <c r="L778" s="1">
        <f t="shared" si="145"/>
        <v>5.6970934865054046</v>
      </c>
      <c r="M778" s="2">
        <f t="shared" si="146"/>
        <v>18.013677216545513</v>
      </c>
      <c r="N778" s="3" t="b">
        <f t="shared" si="155"/>
        <v>0</v>
      </c>
      <c r="O778" s="3" t="str">
        <f t="shared" si="152"/>
        <v/>
      </c>
      <c r="P778" s="4" t="str">
        <f t="shared" si="153"/>
        <v/>
      </c>
      <c r="Q778" s="4" t="str">
        <f t="shared" si="154"/>
        <v/>
      </c>
      <c r="R778" s="4" t="str">
        <f t="shared" si="147"/>
        <v/>
      </c>
      <c r="S778" s="4" t="str">
        <f t="shared" si="148"/>
        <v/>
      </c>
      <c r="T778" s="100" t="str">
        <f t="shared" si="149"/>
        <v/>
      </c>
      <c r="V778" s="113"/>
    </row>
    <row r="779" spans="8:22" s="103" customFormat="1" x14ac:dyDescent="0.2">
      <c r="H779" s="14" t="e">
        <f t="shared" si="150"/>
        <v>#NUM!</v>
      </c>
      <c r="I779" s="104" t="e">
        <f>IF(ISNUMBER(results!C$38),4*PI()*F779/((G779*0.001)^2*results!C$38),4*PI()*F779/((G779*0.001)^2*results!D$38))</f>
        <v>#DIV/0!</v>
      </c>
      <c r="J779" s="15">
        <f t="shared" si="151"/>
        <v>5.6999999999999877</v>
      </c>
      <c r="K779" s="5">
        <f t="shared" si="144"/>
        <v>302</v>
      </c>
      <c r="L779" s="1">
        <f t="shared" si="145"/>
        <v>5.6970934865054046</v>
      </c>
      <c r="M779" s="2">
        <f t="shared" si="146"/>
        <v>18.013677216545513</v>
      </c>
      <c r="N779" s="3" t="b">
        <f t="shared" si="155"/>
        <v>0</v>
      </c>
      <c r="O779" s="3" t="str">
        <f t="shared" si="152"/>
        <v/>
      </c>
      <c r="P779" s="4" t="str">
        <f t="shared" si="153"/>
        <v/>
      </c>
      <c r="Q779" s="4" t="str">
        <f t="shared" si="154"/>
        <v/>
      </c>
      <c r="R779" s="4" t="str">
        <f t="shared" si="147"/>
        <v/>
      </c>
      <c r="S779" s="4" t="str">
        <f t="shared" si="148"/>
        <v/>
      </c>
      <c r="T779" s="100" t="str">
        <f t="shared" si="149"/>
        <v/>
      </c>
      <c r="V779" s="113"/>
    </row>
    <row r="780" spans="8:22" s="103" customFormat="1" x14ac:dyDescent="0.2">
      <c r="H780" s="14" t="e">
        <f t="shared" si="150"/>
        <v>#NUM!</v>
      </c>
      <c r="I780" s="104" t="e">
        <f>IF(ISNUMBER(results!C$38),4*PI()*F780/((G780*0.001)^2*results!C$38),4*PI()*F780/((G780*0.001)^2*results!D$38))</f>
        <v>#DIV/0!</v>
      </c>
      <c r="J780" s="15">
        <f t="shared" si="151"/>
        <v>5.6999999999999877</v>
      </c>
      <c r="K780" s="5">
        <f t="shared" si="144"/>
        <v>302</v>
      </c>
      <c r="L780" s="1">
        <f t="shared" si="145"/>
        <v>5.6970934865054046</v>
      </c>
      <c r="M780" s="2">
        <f t="shared" si="146"/>
        <v>18.013677216545513</v>
      </c>
      <c r="N780" s="3" t="b">
        <f t="shared" si="155"/>
        <v>0</v>
      </c>
      <c r="O780" s="3" t="str">
        <f t="shared" si="152"/>
        <v/>
      </c>
      <c r="P780" s="4" t="str">
        <f t="shared" si="153"/>
        <v/>
      </c>
      <c r="Q780" s="4" t="str">
        <f t="shared" si="154"/>
        <v/>
      </c>
      <c r="R780" s="4" t="str">
        <f t="shared" si="147"/>
        <v/>
      </c>
      <c r="S780" s="4" t="str">
        <f t="shared" si="148"/>
        <v/>
      </c>
      <c r="T780" s="100" t="str">
        <f t="shared" si="149"/>
        <v/>
      </c>
      <c r="V780" s="113"/>
    </row>
    <row r="781" spans="8:22" s="103" customFormat="1" x14ac:dyDescent="0.2">
      <c r="H781" s="14" t="e">
        <f t="shared" si="150"/>
        <v>#NUM!</v>
      </c>
      <c r="I781" s="104" t="e">
        <f>IF(ISNUMBER(results!C$38),4*PI()*F781/((G781*0.001)^2*results!C$38),4*PI()*F781/((G781*0.001)^2*results!D$38))</f>
        <v>#DIV/0!</v>
      </c>
      <c r="J781" s="15">
        <f t="shared" si="151"/>
        <v>5.6999999999999877</v>
      </c>
      <c r="K781" s="5">
        <f t="shared" si="144"/>
        <v>302</v>
      </c>
      <c r="L781" s="1">
        <f t="shared" si="145"/>
        <v>5.6970934865054046</v>
      </c>
      <c r="M781" s="2">
        <f t="shared" si="146"/>
        <v>18.013677216545513</v>
      </c>
      <c r="N781" s="3" t="b">
        <f t="shared" si="155"/>
        <v>0</v>
      </c>
      <c r="O781" s="3" t="str">
        <f t="shared" si="152"/>
        <v/>
      </c>
      <c r="P781" s="4" t="str">
        <f t="shared" si="153"/>
        <v/>
      </c>
      <c r="Q781" s="4" t="str">
        <f t="shared" si="154"/>
        <v/>
      </c>
      <c r="R781" s="4" t="str">
        <f t="shared" si="147"/>
        <v/>
      </c>
      <c r="S781" s="4" t="str">
        <f t="shared" si="148"/>
        <v/>
      </c>
      <c r="T781" s="100" t="str">
        <f t="shared" si="149"/>
        <v/>
      </c>
      <c r="V781" s="113"/>
    </row>
    <row r="782" spans="8:22" s="103" customFormat="1" x14ac:dyDescent="0.2">
      <c r="H782" s="14" t="e">
        <f t="shared" si="150"/>
        <v>#NUM!</v>
      </c>
      <c r="I782" s="104" t="e">
        <f>IF(ISNUMBER(results!C$38),4*PI()*F782/((G782*0.001)^2*results!C$38),4*PI()*F782/((G782*0.001)^2*results!D$38))</f>
        <v>#DIV/0!</v>
      </c>
      <c r="J782" s="15">
        <f t="shared" si="151"/>
        <v>5.6999999999999877</v>
      </c>
      <c r="K782" s="5">
        <f t="shared" si="144"/>
        <v>302</v>
      </c>
      <c r="L782" s="1">
        <f t="shared" si="145"/>
        <v>5.6970934865054046</v>
      </c>
      <c r="M782" s="2">
        <f t="shared" si="146"/>
        <v>18.013677216545513</v>
      </c>
      <c r="N782" s="3" t="b">
        <f t="shared" si="155"/>
        <v>0</v>
      </c>
      <c r="O782" s="3" t="str">
        <f t="shared" si="152"/>
        <v/>
      </c>
      <c r="P782" s="4" t="str">
        <f t="shared" si="153"/>
        <v/>
      </c>
      <c r="Q782" s="4" t="str">
        <f t="shared" si="154"/>
        <v/>
      </c>
      <c r="R782" s="4" t="str">
        <f t="shared" si="147"/>
        <v/>
      </c>
      <c r="S782" s="4" t="str">
        <f t="shared" si="148"/>
        <v/>
      </c>
      <c r="T782" s="100" t="str">
        <f t="shared" si="149"/>
        <v/>
      </c>
      <c r="V782" s="113"/>
    </row>
    <row r="783" spans="8:22" s="103" customFormat="1" x14ac:dyDescent="0.2">
      <c r="H783" s="14" t="e">
        <f t="shared" si="150"/>
        <v>#NUM!</v>
      </c>
      <c r="I783" s="104" t="e">
        <f>IF(ISNUMBER(results!C$38),4*PI()*F783/((G783*0.001)^2*results!C$38),4*PI()*F783/((G783*0.001)^2*results!D$38))</f>
        <v>#DIV/0!</v>
      </c>
      <c r="J783" s="15">
        <f t="shared" si="151"/>
        <v>5.6999999999999877</v>
      </c>
      <c r="K783" s="5">
        <f t="shared" si="144"/>
        <v>302</v>
      </c>
      <c r="L783" s="1">
        <f t="shared" si="145"/>
        <v>5.6970934865054046</v>
      </c>
      <c r="M783" s="2">
        <f t="shared" si="146"/>
        <v>18.013677216545513</v>
      </c>
      <c r="N783" s="3" t="b">
        <f t="shared" si="155"/>
        <v>0</v>
      </c>
      <c r="O783" s="3" t="str">
        <f t="shared" si="152"/>
        <v/>
      </c>
      <c r="P783" s="4" t="str">
        <f t="shared" si="153"/>
        <v/>
      </c>
      <c r="Q783" s="4" t="str">
        <f t="shared" si="154"/>
        <v/>
      </c>
      <c r="R783" s="4" t="str">
        <f t="shared" si="147"/>
        <v/>
      </c>
      <c r="S783" s="4" t="str">
        <f t="shared" si="148"/>
        <v/>
      </c>
      <c r="T783" s="100" t="str">
        <f t="shared" si="149"/>
        <v/>
      </c>
      <c r="V783" s="113"/>
    </row>
    <row r="784" spans="8:22" s="103" customFormat="1" x14ac:dyDescent="0.2">
      <c r="H784" s="14" t="e">
        <f t="shared" si="150"/>
        <v>#NUM!</v>
      </c>
      <c r="I784" s="104" t="e">
        <f>IF(ISNUMBER(results!C$38),4*PI()*F784/((G784*0.001)^2*results!C$38),4*PI()*F784/((G784*0.001)^2*results!D$38))</f>
        <v>#DIV/0!</v>
      </c>
      <c r="J784" s="15">
        <f t="shared" si="151"/>
        <v>5.6999999999999877</v>
      </c>
      <c r="K784" s="5">
        <f t="shared" si="144"/>
        <v>302</v>
      </c>
      <c r="L784" s="1">
        <f t="shared" si="145"/>
        <v>5.6970934865054046</v>
      </c>
      <c r="M784" s="2">
        <f t="shared" si="146"/>
        <v>18.013677216545513</v>
      </c>
      <c r="N784" s="3" t="b">
        <f t="shared" si="155"/>
        <v>0</v>
      </c>
      <c r="O784" s="3" t="str">
        <f t="shared" si="152"/>
        <v/>
      </c>
      <c r="P784" s="4" t="str">
        <f t="shared" si="153"/>
        <v/>
      </c>
      <c r="Q784" s="4" t="str">
        <f t="shared" si="154"/>
        <v/>
      </c>
      <c r="R784" s="4" t="str">
        <f t="shared" si="147"/>
        <v/>
      </c>
      <c r="S784" s="4" t="str">
        <f t="shared" si="148"/>
        <v/>
      </c>
      <c r="T784" s="100" t="str">
        <f t="shared" si="149"/>
        <v/>
      </c>
      <c r="V784" s="113"/>
    </row>
    <row r="785" spans="8:22" s="103" customFormat="1" x14ac:dyDescent="0.2">
      <c r="H785" s="14" t="e">
        <f t="shared" si="150"/>
        <v>#NUM!</v>
      </c>
      <c r="I785" s="104" t="e">
        <f>IF(ISNUMBER(results!C$38),4*PI()*F785/((G785*0.001)^2*results!C$38),4*PI()*F785/((G785*0.001)^2*results!D$38))</f>
        <v>#DIV/0!</v>
      </c>
      <c r="J785" s="15">
        <f t="shared" si="151"/>
        <v>5.6999999999999877</v>
      </c>
      <c r="K785" s="5">
        <f t="shared" si="144"/>
        <v>302</v>
      </c>
      <c r="L785" s="1">
        <f t="shared" si="145"/>
        <v>5.6970934865054046</v>
      </c>
      <c r="M785" s="2">
        <f t="shared" si="146"/>
        <v>18.013677216545513</v>
      </c>
      <c r="N785" s="3" t="b">
        <f t="shared" si="155"/>
        <v>0</v>
      </c>
      <c r="O785" s="3" t="str">
        <f t="shared" si="152"/>
        <v/>
      </c>
      <c r="P785" s="4" t="str">
        <f t="shared" si="153"/>
        <v/>
      </c>
      <c r="Q785" s="4" t="str">
        <f t="shared" si="154"/>
        <v/>
      </c>
      <c r="R785" s="4" t="str">
        <f t="shared" si="147"/>
        <v/>
      </c>
      <c r="S785" s="4" t="str">
        <f t="shared" si="148"/>
        <v/>
      </c>
      <c r="T785" s="100" t="str">
        <f t="shared" si="149"/>
        <v/>
      </c>
      <c r="V785" s="113"/>
    </row>
    <row r="786" spans="8:22" s="103" customFormat="1" x14ac:dyDescent="0.2">
      <c r="H786" s="14" t="e">
        <f t="shared" si="150"/>
        <v>#NUM!</v>
      </c>
      <c r="I786" s="104" t="e">
        <f>IF(ISNUMBER(results!C$38),4*PI()*F786/((G786*0.001)^2*results!C$38),4*PI()*F786/((G786*0.001)^2*results!D$38))</f>
        <v>#DIV/0!</v>
      </c>
      <c r="J786" s="15">
        <f t="shared" si="151"/>
        <v>5.6999999999999877</v>
      </c>
      <c r="K786" s="5">
        <f t="shared" si="144"/>
        <v>302</v>
      </c>
      <c r="L786" s="1">
        <f t="shared" si="145"/>
        <v>5.6970934865054046</v>
      </c>
      <c r="M786" s="2">
        <f t="shared" si="146"/>
        <v>18.013677216545513</v>
      </c>
      <c r="N786" s="3" t="b">
        <f t="shared" si="155"/>
        <v>0</v>
      </c>
      <c r="O786" s="3" t="str">
        <f t="shared" si="152"/>
        <v/>
      </c>
      <c r="P786" s="4" t="str">
        <f t="shared" si="153"/>
        <v/>
      </c>
      <c r="Q786" s="4" t="str">
        <f t="shared" si="154"/>
        <v/>
      </c>
      <c r="R786" s="4" t="str">
        <f t="shared" si="147"/>
        <v/>
      </c>
      <c r="S786" s="4" t="str">
        <f t="shared" si="148"/>
        <v/>
      </c>
      <c r="T786" s="100" t="str">
        <f t="shared" si="149"/>
        <v/>
      </c>
      <c r="V786" s="113"/>
    </row>
    <row r="787" spans="8:22" s="103" customFormat="1" x14ac:dyDescent="0.2">
      <c r="H787" s="14" t="e">
        <f t="shared" si="150"/>
        <v>#NUM!</v>
      </c>
      <c r="I787" s="104" t="e">
        <f>IF(ISNUMBER(results!C$38),4*PI()*F787/((G787*0.001)^2*results!C$38),4*PI()*F787/((G787*0.001)^2*results!D$38))</f>
        <v>#DIV/0!</v>
      </c>
      <c r="J787" s="15">
        <f t="shared" si="151"/>
        <v>5.6999999999999877</v>
      </c>
      <c r="K787" s="5">
        <f t="shared" si="144"/>
        <v>302</v>
      </c>
      <c r="L787" s="1">
        <f t="shared" si="145"/>
        <v>5.6970934865054046</v>
      </c>
      <c r="M787" s="2">
        <f t="shared" si="146"/>
        <v>18.013677216545513</v>
      </c>
      <c r="N787" s="3" t="b">
        <f t="shared" si="155"/>
        <v>0</v>
      </c>
      <c r="O787" s="3" t="str">
        <f t="shared" si="152"/>
        <v/>
      </c>
      <c r="P787" s="4" t="str">
        <f t="shared" si="153"/>
        <v/>
      </c>
      <c r="Q787" s="4" t="str">
        <f t="shared" si="154"/>
        <v/>
      </c>
      <c r="R787" s="4" t="str">
        <f t="shared" si="147"/>
        <v/>
      </c>
      <c r="S787" s="4" t="str">
        <f t="shared" si="148"/>
        <v/>
      </c>
      <c r="T787" s="100" t="str">
        <f t="shared" si="149"/>
        <v/>
      </c>
      <c r="V787" s="113"/>
    </row>
    <row r="788" spans="8:22" s="103" customFormat="1" x14ac:dyDescent="0.2">
      <c r="H788" s="14" t="e">
        <f t="shared" si="150"/>
        <v>#NUM!</v>
      </c>
      <c r="I788" s="104" t="e">
        <f>IF(ISNUMBER(results!C$38),4*PI()*F788/((G788*0.001)^2*results!C$38),4*PI()*F788/((G788*0.001)^2*results!D$38))</f>
        <v>#DIV/0!</v>
      </c>
      <c r="J788" s="15">
        <f t="shared" si="151"/>
        <v>5.6999999999999877</v>
      </c>
      <c r="K788" s="5">
        <f t="shared" si="144"/>
        <v>302</v>
      </c>
      <c r="L788" s="1">
        <f t="shared" si="145"/>
        <v>5.6970934865054046</v>
      </c>
      <c r="M788" s="2">
        <f t="shared" si="146"/>
        <v>18.013677216545513</v>
      </c>
      <c r="N788" s="3" t="b">
        <f t="shared" si="155"/>
        <v>0</v>
      </c>
      <c r="O788" s="3" t="str">
        <f t="shared" si="152"/>
        <v/>
      </c>
      <c r="P788" s="4" t="str">
        <f t="shared" si="153"/>
        <v/>
      </c>
      <c r="Q788" s="4" t="str">
        <f t="shared" si="154"/>
        <v/>
      </c>
      <c r="R788" s="4" t="str">
        <f t="shared" si="147"/>
        <v/>
      </c>
      <c r="S788" s="4" t="str">
        <f t="shared" si="148"/>
        <v/>
      </c>
      <c r="T788" s="100" t="str">
        <f t="shared" si="149"/>
        <v/>
      </c>
      <c r="V788" s="113"/>
    </row>
    <row r="789" spans="8:22" s="103" customFormat="1" x14ac:dyDescent="0.2">
      <c r="H789" s="14" t="e">
        <f t="shared" si="150"/>
        <v>#NUM!</v>
      </c>
      <c r="I789" s="104" t="e">
        <f>IF(ISNUMBER(results!C$38),4*PI()*F789/((G789*0.001)^2*results!C$38),4*PI()*F789/((G789*0.001)^2*results!D$38))</f>
        <v>#DIV/0!</v>
      </c>
      <c r="J789" s="15">
        <f t="shared" si="151"/>
        <v>5.6999999999999877</v>
      </c>
      <c r="K789" s="5">
        <f t="shared" si="144"/>
        <v>302</v>
      </c>
      <c r="L789" s="1">
        <f t="shared" si="145"/>
        <v>5.6970934865054046</v>
      </c>
      <c r="M789" s="2">
        <f t="shared" si="146"/>
        <v>18.013677216545513</v>
      </c>
      <c r="N789" s="3" t="b">
        <f t="shared" si="155"/>
        <v>0</v>
      </c>
      <c r="O789" s="3" t="str">
        <f t="shared" si="152"/>
        <v/>
      </c>
      <c r="P789" s="4" t="str">
        <f t="shared" si="153"/>
        <v/>
      </c>
      <c r="Q789" s="4" t="str">
        <f t="shared" si="154"/>
        <v/>
      </c>
      <c r="R789" s="4" t="str">
        <f t="shared" si="147"/>
        <v/>
      </c>
      <c r="S789" s="4" t="str">
        <f t="shared" si="148"/>
        <v/>
      </c>
      <c r="T789" s="100" t="str">
        <f t="shared" si="149"/>
        <v/>
      </c>
      <c r="V789" s="113"/>
    </row>
    <row r="790" spans="8:22" s="103" customFormat="1" x14ac:dyDescent="0.2">
      <c r="H790" s="14" t="e">
        <f t="shared" si="150"/>
        <v>#NUM!</v>
      </c>
      <c r="I790" s="104" t="e">
        <f>IF(ISNUMBER(results!C$38),4*PI()*F790/((G790*0.001)^2*results!C$38),4*PI()*F790/((G790*0.001)^2*results!D$38))</f>
        <v>#DIV/0!</v>
      </c>
      <c r="J790" s="15">
        <f t="shared" si="151"/>
        <v>5.6999999999999877</v>
      </c>
      <c r="K790" s="5">
        <f t="shared" si="144"/>
        <v>302</v>
      </c>
      <c r="L790" s="1">
        <f t="shared" si="145"/>
        <v>5.6970934865054046</v>
      </c>
      <c r="M790" s="2">
        <f t="shared" si="146"/>
        <v>18.013677216545513</v>
      </c>
      <c r="N790" s="3" t="b">
        <f t="shared" si="155"/>
        <v>0</v>
      </c>
      <c r="O790" s="3" t="str">
        <f t="shared" si="152"/>
        <v/>
      </c>
      <c r="P790" s="4" t="str">
        <f t="shared" si="153"/>
        <v/>
      </c>
      <c r="Q790" s="4" t="str">
        <f t="shared" si="154"/>
        <v/>
      </c>
      <c r="R790" s="4" t="str">
        <f t="shared" si="147"/>
        <v/>
      </c>
      <c r="S790" s="4" t="str">
        <f t="shared" si="148"/>
        <v/>
      </c>
      <c r="T790" s="100" t="str">
        <f t="shared" si="149"/>
        <v/>
      </c>
      <c r="V790" s="113"/>
    </row>
    <row r="791" spans="8:22" s="103" customFormat="1" x14ac:dyDescent="0.2">
      <c r="H791" s="14" t="e">
        <f t="shared" si="150"/>
        <v>#NUM!</v>
      </c>
      <c r="I791" s="104" t="e">
        <f>IF(ISNUMBER(results!C$38),4*PI()*F791/((G791*0.001)^2*results!C$38),4*PI()*F791/((G791*0.001)^2*results!D$38))</f>
        <v>#DIV/0!</v>
      </c>
      <c r="J791" s="15">
        <f t="shared" si="151"/>
        <v>5.6999999999999877</v>
      </c>
      <c r="K791" s="5">
        <f t="shared" si="144"/>
        <v>302</v>
      </c>
      <c r="L791" s="1">
        <f t="shared" si="145"/>
        <v>5.6970934865054046</v>
      </c>
      <c r="M791" s="2">
        <f t="shared" si="146"/>
        <v>18.013677216545513</v>
      </c>
      <c r="N791" s="3" t="b">
        <f t="shared" si="155"/>
        <v>0</v>
      </c>
      <c r="O791" s="3" t="str">
        <f t="shared" si="152"/>
        <v/>
      </c>
      <c r="P791" s="4" t="str">
        <f t="shared" si="153"/>
        <v/>
      </c>
      <c r="Q791" s="4" t="str">
        <f t="shared" si="154"/>
        <v/>
      </c>
      <c r="R791" s="4" t="str">
        <f t="shared" si="147"/>
        <v/>
      </c>
      <c r="S791" s="4" t="str">
        <f t="shared" si="148"/>
        <v/>
      </c>
      <c r="T791" s="100" t="str">
        <f t="shared" si="149"/>
        <v/>
      </c>
      <c r="V791" s="113"/>
    </row>
    <row r="792" spans="8:22" s="103" customFormat="1" x14ac:dyDescent="0.2">
      <c r="H792" s="14" t="e">
        <f t="shared" si="150"/>
        <v>#NUM!</v>
      </c>
      <c r="I792" s="104" t="e">
        <f>IF(ISNUMBER(results!C$38),4*PI()*F792/((G792*0.001)^2*results!C$38),4*PI()*F792/((G792*0.001)^2*results!D$38))</f>
        <v>#DIV/0!</v>
      </c>
      <c r="J792" s="15">
        <f t="shared" si="151"/>
        <v>5.6999999999999877</v>
      </c>
      <c r="K792" s="5">
        <f t="shared" si="144"/>
        <v>302</v>
      </c>
      <c r="L792" s="1">
        <f t="shared" si="145"/>
        <v>5.6970934865054046</v>
      </c>
      <c r="M792" s="2">
        <f t="shared" si="146"/>
        <v>18.013677216545513</v>
      </c>
      <c r="N792" s="3" t="b">
        <f t="shared" si="155"/>
        <v>0</v>
      </c>
      <c r="O792" s="3" t="str">
        <f t="shared" si="152"/>
        <v/>
      </c>
      <c r="P792" s="4" t="str">
        <f t="shared" si="153"/>
        <v/>
      </c>
      <c r="Q792" s="4" t="str">
        <f t="shared" si="154"/>
        <v/>
      </c>
      <c r="R792" s="4" t="str">
        <f t="shared" si="147"/>
        <v/>
      </c>
      <c r="S792" s="4" t="str">
        <f t="shared" si="148"/>
        <v/>
      </c>
      <c r="T792" s="100" t="str">
        <f t="shared" si="149"/>
        <v/>
      </c>
      <c r="V792" s="113"/>
    </row>
    <row r="793" spans="8:22" s="103" customFormat="1" x14ac:dyDescent="0.2">
      <c r="H793" s="14" t="e">
        <f t="shared" si="150"/>
        <v>#NUM!</v>
      </c>
      <c r="I793" s="104" t="e">
        <f>IF(ISNUMBER(results!C$38),4*PI()*F793/((G793*0.001)^2*results!C$38),4*PI()*F793/((G793*0.001)^2*results!D$38))</f>
        <v>#DIV/0!</v>
      </c>
      <c r="J793" s="15">
        <f t="shared" si="151"/>
        <v>5.6999999999999877</v>
      </c>
      <c r="K793" s="5">
        <f t="shared" si="144"/>
        <v>302</v>
      </c>
      <c r="L793" s="1">
        <f t="shared" si="145"/>
        <v>5.6970934865054046</v>
      </c>
      <c r="M793" s="2">
        <f t="shared" si="146"/>
        <v>18.013677216545513</v>
      </c>
      <c r="N793" s="3" t="b">
        <f t="shared" si="155"/>
        <v>0</v>
      </c>
      <c r="O793" s="3" t="str">
        <f t="shared" si="152"/>
        <v/>
      </c>
      <c r="P793" s="4" t="str">
        <f t="shared" si="153"/>
        <v/>
      </c>
      <c r="Q793" s="4" t="str">
        <f t="shared" si="154"/>
        <v/>
      </c>
      <c r="R793" s="4" t="str">
        <f t="shared" si="147"/>
        <v/>
      </c>
      <c r="S793" s="4" t="str">
        <f t="shared" si="148"/>
        <v/>
      </c>
      <c r="T793" s="100" t="str">
        <f t="shared" si="149"/>
        <v/>
      </c>
      <c r="V793" s="113"/>
    </row>
    <row r="794" spans="8:22" s="103" customFormat="1" x14ac:dyDescent="0.2">
      <c r="H794" s="14" t="e">
        <f t="shared" si="150"/>
        <v>#NUM!</v>
      </c>
      <c r="I794" s="104" t="e">
        <f>IF(ISNUMBER(results!C$38),4*PI()*F794/((G794*0.001)^2*results!C$38),4*PI()*F794/((G794*0.001)^2*results!D$38))</f>
        <v>#DIV/0!</v>
      </c>
      <c r="J794" s="15">
        <f t="shared" si="151"/>
        <v>5.6999999999999877</v>
      </c>
      <c r="K794" s="5">
        <f t="shared" si="144"/>
        <v>302</v>
      </c>
      <c r="L794" s="1">
        <f t="shared" si="145"/>
        <v>5.6970934865054046</v>
      </c>
      <c r="M794" s="2">
        <f t="shared" si="146"/>
        <v>18.013677216545513</v>
      </c>
      <c r="N794" s="3" t="b">
        <f t="shared" si="155"/>
        <v>0</v>
      </c>
      <c r="O794" s="3" t="str">
        <f t="shared" si="152"/>
        <v/>
      </c>
      <c r="P794" s="4" t="str">
        <f t="shared" si="153"/>
        <v/>
      </c>
      <c r="Q794" s="4" t="str">
        <f t="shared" si="154"/>
        <v/>
      </c>
      <c r="R794" s="4" t="str">
        <f t="shared" si="147"/>
        <v/>
      </c>
      <c r="S794" s="4" t="str">
        <f t="shared" si="148"/>
        <v/>
      </c>
      <c r="T794" s="100" t="str">
        <f t="shared" si="149"/>
        <v/>
      </c>
      <c r="V794" s="113"/>
    </row>
    <row r="795" spans="8:22" s="103" customFormat="1" x14ac:dyDescent="0.2">
      <c r="H795" s="14" t="e">
        <f t="shared" si="150"/>
        <v>#NUM!</v>
      </c>
      <c r="I795" s="104" t="e">
        <f>IF(ISNUMBER(results!C$38),4*PI()*F795/((G795*0.001)^2*results!C$38),4*PI()*F795/((G795*0.001)^2*results!D$38))</f>
        <v>#DIV/0!</v>
      </c>
      <c r="J795" s="15">
        <f t="shared" si="151"/>
        <v>5.6999999999999877</v>
      </c>
      <c r="K795" s="5">
        <f t="shared" si="144"/>
        <v>302</v>
      </c>
      <c r="L795" s="1">
        <f t="shared" si="145"/>
        <v>5.6970934865054046</v>
      </c>
      <c r="M795" s="2">
        <f t="shared" si="146"/>
        <v>18.013677216545513</v>
      </c>
      <c r="N795" s="3" t="b">
        <f t="shared" si="155"/>
        <v>0</v>
      </c>
      <c r="O795" s="3" t="str">
        <f t="shared" si="152"/>
        <v/>
      </c>
      <c r="P795" s="4" t="str">
        <f t="shared" si="153"/>
        <v/>
      </c>
      <c r="Q795" s="4" t="str">
        <f t="shared" si="154"/>
        <v/>
      </c>
      <c r="R795" s="4" t="str">
        <f t="shared" si="147"/>
        <v/>
      </c>
      <c r="S795" s="4" t="str">
        <f t="shared" si="148"/>
        <v/>
      </c>
      <c r="T795" s="100" t="str">
        <f t="shared" si="149"/>
        <v/>
      </c>
      <c r="V795" s="113"/>
    </row>
    <row r="796" spans="8:22" s="103" customFormat="1" x14ac:dyDescent="0.2">
      <c r="H796" s="14" t="e">
        <f t="shared" si="150"/>
        <v>#NUM!</v>
      </c>
      <c r="I796" s="104" t="e">
        <f>IF(ISNUMBER(results!C$38),4*PI()*F796/((G796*0.001)^2*results!C$38),4*PI()*F796/((G796*0.001)^2*results!D$38))</f>
        <v>#DIV/0!</v>
      </c>
      <c r="J796" s="15">
        <f t="shared" si="151"/>
        <v>5.6999999999999877</v>
      </c>
      <c r="K796" s="5">
        <f t="shared" si="144"/>
        <v>302</v>
      </c>
      <c r="L796" s="1">
        <f t="shared" si="145"/>
        <v>5.6970934865054046</v>
      </c>
      <c r="M796" s="2">
        <f t="shared" si="146"/>
        <v>18.013677216545513</v>
      </c>
      <c r="N796" s="3" t="b">
        <f t="shared" si="155"/>
        <v>0</v>
      </c>
      <c r="O796" s="3" t="str">
        <f t="shared" si="152"/>
        <v/>
      </c>
      <c r="P796" s="4" t="str">
        <f t="shared" si="153"/>
        <v/>
      </c>
      <c r="Q796" s="4" t="str">
        <f t="shared" si="154"/>
        <v/>
      </c>
      <c r="R796" s="4" t="str">
        <f t="shared" si="147"/>
        <v/>
      </c>
      <c r="S796" s="4" t="str">
        <f t="shared" si="148"/>
        <v/>
      </c>
      <c r="T796" s="100" t="str">
        <f t="shared" si="149"/>
        <v/>
      </c>
      <c r="V796" s="113"/>
    </row>
    <row r="797" spans="8:22" s="103" customFormat="1" x14ac:dyDescent="0.2">
      <c r="H797" s="14" t="e">
        <f t="shared" si="150"/>
        <v>#NUM!</v>
      </c>
      <c r="I797" s="104" t="e">
        <f>IF(ISNUMBER(results!C$38),4*PI()*F797/((G797*0.001)^2*results!C$38),4*PI()*F797/((G797*0.001)^2*results!D$38))</f>
        <v>#DIV/0!</v>
      </c>
      <c r="J797" s="15">
        <f t="shared" si="151"/>
        <v>5.6999999999999877</v>
      </c>
      <c r="K797" s="5">
        <f t="shared" si="144"/>
        <v>302</v>
      </c>
      <c r="L797" s="1">
        <f t="shared" si="145"/>
        <v>5.6970934865054046</v>
      </c>
      <c r="M797" s="2">
        <f t="shared" si="146"/>
        <v>18.013677216545513</v>
      </c>
      <c r="N797" s="3" t="b">
        <f t="shared" si="155"/>
        <v>0</v>
      </c>
      <c r="O797" s="3" t="str">
        <f t="shared" si="152"/>
        <v/>
      </c>
      <c r="P797" s="4" t="str">
        <f t="shared" si="153"/>
        <v/>
      </c>
      <c r="Q797" s="4" t="str">
        <f t="shared" si="154"/>
        <v/>
      </c>
      <c r="R797" s="4" t="str">
        <f t="shared" si="147"/>
        <v/>
      </c>
      <c r="S797" s="4" t="str">
        <f t="shared" si="148"/>
        <v/>
      </c>
      <c r="T797" s="100" t="str">
        <f t="shared" si="149"/>
        <v/>
      </c>
      <c r="V797" s="113"/>
    </row>
    <row r="798" spans="8:22" s="103" customFormat="1" x14ac:dyDescent="0.2">
      <c r="H798" s="14" t="e">
        <f t="shared" si="150"/>
        <v>#NUM!</v>
      </c>
      <c r="I798" s="104" t="e">
        <f>IF(ISNUMBER(results!C$38),4*PI()*F798/((G798*0.001)^2*results!C$38),4*PI()*F798/((G798*0.001)^2*results!D$38))</f>
        <v>#DIV/0!</v>
      </c>
      <c r="J798" s="15">
        <f t="shared" si="151"/>
        <v>5.6999999999999877</v>
      </c>
      <c r="K798" s="5">
        <f t="shared" si="144"/>
        <v>302</v>
      </c>
      <c r="L798" s="1">
        <f t="shared" si="145"/>
        <v>5.6970934865054046</v>
      </c>
      <c r="M798" s="2">
        <f t="shared" si="146"/>
        <v>18.013677216545513</v>
      </c>
      <c r="N798" s="3" t="b">
        <f t="shared" si="155"/>
        <v>0</v>
      </c>
      <c r="O798" s="3" t="str">
        <f t="shared" si="152"/>
        <v/>
      </c>
      <c r="P798" s="4" t="str">
        <f t="shared" si="153"/>
        <v/>
      </c>
      <c r="Q798" s="4" t="str">
        <f t="shared" si="154"/>
        <v/>
      </c>
      <c r="R798" s="4" t="str">
        <f t="shared" si="147"/>
        <v/>
      </c>
      <c r="S798" s="4" t="str">
        <f t="shared" si="148"/>
        <v/>
      </c>
      <c r="T798" s="100" t="str">
        <f t="shared" si="149"/>
        <v/>
      </c>
      <c r="V798" s="113"/>
    </row>
    <row r="799" spans="8:22" s="103" customFormat="1" x14ac:dyDescent="0.2">
      <c r="H799" s="14" t="e">
        <f t="shared" si="150"/>
        <v>#NUM!</v>
      </c>
      <c r="I799" s="104" t="e">
        <f>IF(ISNUMBER(results!C$38),4*PI()*F799/((G799*0.001)^2*results!C$38),4*PI()*F799/((G799*0.001)^2*results!D$38))</f>
        <v>#DIV/0!</v>
      </c>
      <c r="J799" s="15">
        <f t="shared" si="151"/>
        <v>5.6999999999999877</v>
      </c>
      <c r="K799" s="5">
        <f t="shared" si="144"/>
        <v>302</v>
      </c>
      <c r="L799" s="1">
        <f t="shared" si="145"/>
        <v>5.6970934865054046</v>
      </c>
      <c r="M799" s="2">
        <f t="shared" si="146"/>
        <v>18.013677216545513</v>
      </c>
      <c r="N799" s="3" t="b">
        <f t="shared" si="155"/>
        <v>0</v>
      </c>
      <c r="O799" s="3" t="str">
        <f t="shared" si="152"/>
        <v/>
      </c>
      <c r="P799" s="4" t="str">
        <f t="shared" si="153"/>
        <v/>
      </c>
      <c r="Q799" s="4" t="str">
        <f t="shared" si="154"/>
        <v/>
      </c>
      <c r="R799" s="4" t="str">
        <f t="shared" si="147"/>
        <v/>
      </c>
      <c r="S799" s="4" t="str">
        <f t="shared" si="148"/>
        <v/>
      </c>
      <c r="T799" s="100" t="str">
        <f t="shared" si="149"/>
        <v/>
      </c>
      <c r="V799" s="113"/>
    </row>
    <row r="800" spans="8:22" s="103" customFormat="1" x14ac:dyDescent="0.2">
      <c r="H800" s="14" t="e">
        <f t="shared" si="150"/>
        <v>#NUM!</v>
      </c>
      <c r="I800" s="104" t="e">
        <f>IF(ISNUMBER(results!C$38),4*PI()*F800/((G800*0.001)^2*results!C$38),4*PI()*F800/((G800*0.001)^2*results!D$38))</f>
        <v>#DIV/0!</v>
      </c>
      <c r="J800" s="15">
        <f t="shared" si="151"/>
        <v>5.6999999999999877</v>
      </c>
      <c r="K800" s="5">
        <f t="shared" si="144"/>
        <v>302</v>
      </c>
      <c r="L800" s="1">
        <f t="shared" si="145"/>
        <v>5.6970934865054046</v>
      </c>
      <c r="M800" s="2">
        <f t="shared" si="146"/>
        <v>18.013677216545513</v>
      </c>
      <c r="N800" s="3" t="b">
        <f t="shared" si="155"/>
        <v>0</v>
      </c>
      <c r="O800" s="3" t="str">
        <f t="shared" si="152"/>
        <v/>
      </c>
      <c r="P800" s="4" t="str">
        <f t="shared" si="153"/>
        <v/>
      </c>
      <c r="Q800" s="4" t="str">
        <f t="shared" si="154"/>
        <v/>
      </c>
      <c r="R800" s="4" t="str">
        <f t="shared" si="147"/>
        <v/>
      </c>
      <c r="S800" s="4" t="str">
        <f t="shared" si="148"/>
        <v/>
      </c>
      <c r="T800" s="100" t="str">
        <f t="shared" si="149"/>
        <v/>
      </c>
      <c r="V800" s="113"/>
    </row>
    <row r="801" spans="8:22" s="103" customFormat="1" x14ac:dyDescent="0.2">
      <c r="H801" s="14" t="e">
        <f t="shared" si="150"/>
        <v>#NUM!</v>
      </c>
      <c r="I801" s="104" t="e">
        <f>IF(ISNUMBER(results!C$38),4*PI()*F801/((G801*0.001)^2*results!C$38),4*PI()*F801/((G801*0.001)^2*results!D$38))</f>
        <v>#DIV/0!</v>
      </c>
      <c r="J801" s="15">
        <f t="shared" si="151"/>
        <v>5.6999999999999877</v>
      </c>
      <c r="K801" s="5">
        <f t="shared" si="144"/>
        <v>302</v>
      </c>
      <c r="L801" s="1">
        <f t="shared" si="145"/>
        <v>5.6970934865054046</v>
      </c>
      <c r="M801" s="2">
        <f t="shared" si="146"/>
        <v>18.013677216545513</v>
      </c>
      <c r="N801" s="3" t="b">
        <f t="shared" si="155"/>
        <v>0</v>
      </c>
      <c r="O801" s="3" t="str">
        <f t="shared" si="152"/>
        <v/>
      </c>
      <c r="P801" s="4" t="str">
        <f t="shared" si="153"/>
        <v/>
      </c>
      <c r="Q801" s="4" t="str">
        <f t="shared" si="154"/>
        <v/>
      </c>
      <c r="R801" s="4" t="str">
        <f t="shared" si="147"/>
        <v/>
      </c>
      <c r="S801" s="4" t="str">
        <f t="shared" si="148"/>
        <v/>
      </c>
      <c r="T801" s="100" t="str">
        <f t="shared" si="149"/>
        <v/>
      </c>
      <c r="V801" s="113"/>
    </row>
    <row r="802" spans="8:22" s="103" customFormat="1" x14ac:dyDescent="0.2">
      <c r="H802" s="14" t="e">
        <f t="shared" si="150"/>
        <v>#NUM!</v>
      </c>
      <c r="I802" s="104" t="e">
        <f>IF(ISNUMBER(results!C$38),4*PI()*F802/((G802*0.001)^2*results!C$38),4*PI()*F802/((G802*0.001)^2*results!D$38))</f>
        <v>#DIV/0!</v>
      </c>
      <c r="J802" s="15">
        <f t="shared" si="151"/>
        <v>5.6999999999999877</v>
      </c>
      <c r="K802" s="5">
        <f t="shared" si="144"/>
        <v>302</v>
      </c>
      <c r="L802" s="1">
        <f t="shared" si="145"/>
        <v>5.6970934865054046</v>
      </c>
      <c r="M802" s="2">
        <f t="shared" si="146"/>
        <v>18.013677216545513</v>
      </c>
      <c r="N802" s="3" t="b">
        <f t="shared" si="155"/>
        <v>0</v>
      </c>
      <c r="O802" s="3" t="str">
        <f t="shared" si="152"/>
        <v/>
      </c>
      <c r="P802" s="4" t="str">
        <f t="shared" si="153"/>
        <v/>
      </c>
      <c r="Q802" s="4" t="str">
        <f t="shared" si="154"/>
        <v/>
      </c>
      <c r="R802" s="4" t="str">
        <f t="shared" si="147"/>
        <v/>
      </c>
      <c r="S802" s="4" t="str">
        <f t="shared" si="148"/>
        <v/>
      </c>
      <c r="T802" s="100" t="str">
        <f t="shared" si="149"/>
        <v/>
      </c>
      <c r="V802" s="113"/>
    </row>
    <row r="803" spans="8:22" s="103" customFormat="1" x14ac:dyDescent="0.2">
      <c r="H803" s="14" t="e">
        <f t="shared" si="150"/>
        <v>#NUM!</v>
      </c>
      <c r="I803" s="104" t="e">
        <f>IF(ISNUMBER(results!C$38),4*PI()*F803/((G803*0.001)^2*results!C$38),4*PI()*F803/((G803*0.001)^2*results!D$38))</f>
        <v>#DIV/0!</v>
      </c>
      <c r="J803" s="15">
        <f t="shared" si="151"/>
        <v>5.6999999999999877</v>
      </c>
      <c r="K803" s="5">
        <f t="shared" si="144"/>
        <v>302</v>
      </c>
      <c r="L803" s="1">
        <f t="shared" si="145"/>
        <v>5.6970934865054046</v>
      </c>
      <c r="M803" s="2">
        <f t="shared" si="146"/>
        <v>18.013677216545513</v>
      </c>
      <c r="N803" s="3" t="b">
        <f t="shared" si="155"/>
        <v>0</v>
      </c>
      <c r="O803" s="3" t="str">
        <f t="shared" si="152"/>
        <v/>
      </c>
      <c r="P803" s="4" t="str">
        <f t="shared" si="153"/>
        <v/>
      </c>
      <c r="Q803" s="4" t="str">
        <f t="shared" si="154"/>
        <v/>
      </c>
      <c r="R803" s="4" t="str">
        <f t="shared" si="147"/>
        <v/>
      </c>
      <c r="S803" s="4" t="str">
        <f t="shared" si="148"/>
        <v/>
      </c>
      <c r="T803" s="100" t="str">
        <f t="shared" si="149"/>
        <v/>
      </c>
      <c r="V803" s="113"/>
    </row>
    <row r="804" spans="8:22" s="103" customFormat="1" x14ac:dyDescent="0.2">
      <c r="H804" s="14" t="e">
        <f t="shared" si="150"/>
        <v>#NUM!</v>
      </c>
      <c r="I804" s="104" t="e">
        <f>IF(ISNUMBER(results!C$38),4*PI()*F804/((G804*0.001)^2*results!C$38),4*PI()*F804/((G804*0.001)^2*results!D$38))</f>
        <v>#DIV/0!</v>
      </c>
      <c r="J804" s="15">
        <f t="shared" si="151"/>
        <v>5.6999999999999877</v>
      </c>
      <c r="K804" s="5">
        <f t="shared" si="144"/>
        <v>302</v>
      </c>
      <c r="L804" s="1">
        <f t="shared" si="145"/>
        <v>5.6970934865054046</v>
      </c>
      <c r="M804" s="2">
        <f t="shared" si="146"/>
        <v>18.013677216545513</v>
      </c>
      <c r="N804" s="3" t="b">
        <f t="shared" si="155"/>
        <v>0</v>
      </c>
      <c r="O804" s="3" t="str">
        <f t="shared" si="152"/>
        <v/>
      </c>
      <c r="P804" s="4" t="str">
        <f t="shared" si="153"/>
        <v/>
      </c>
      <c r="Q804" s="4" t="str">
        <f t="shared" si="154"/>
        <v/>
      </c>
      <c r="R804" s="4" t="str">
        <f t="shared" si="147"/>
        <v/>
      </c>
      <c r="S804" s="4" t="str">
        <f t="shared" si="148"/>
        <v/>
      </c>
      <c r="T804" s="100" t="str">
        <f t="shared" si="149"/>
        <v/>
      </c>
      <c r="V804" s="113"/>
    </row>
    <row r="805" spans="8:22" s="103" customFormat="1" x14ac:dyDescent="0.2">
      <c r="H805" s="14" t="e">
        <f t="shared" si="150"/>
        <v>#NUM!</v>
      </c>
      <c r="I805" s="104" t="e">
        <f>IF(ISNUMBER(results!C$38),4*PI()*F805/((G805*0.001)^2*results!C$38),4*PI()*F805/((G805*0.001)^2*results!D$38))</f>
        <v>#DIV/0!</v>
      </c>
      <c r="J805" s="15">
        <f t="shared" si="151"/>
        <v>5.6999999999999877</v>
      </c>
      <c r="K805" s="5">
        <f t="shared" si="144"/>
        <v>302</v>
      </c>
      <c r="L805" s="1">
        <f t="shared" si="145"/>
        <v>5.6970934865054046</v>
      </c>
      <c r="M805" s="2">
        <f t="shared" si="146"/>
        <v>18.013677216545513</v>
      </c>
      <c r="N805" s="3" t="b">
        <f t="shared" si="155"/>
        <v>0</v>
      </c>
      <c r="O805" s="3" t="str">
        <f t="shared" si="152"/>
        <v/>
      </c>
      <c r="P805" s="4" t="str">
        <f t="shared" si="153"/>
        <v/>
      </c>
      <c r="Q805" s="4" t="str">
        <f t="shared" si="154"/>
        <v/>
      </c>
      <c r="R805" s="4" t="str">
        <f t="shared" si="147"/>
        <v/>
      </c>
      <c r="S805" s="4" t="str">
        <f t="shared" si="148"/>
        <v/>
      </c>
      <c r="T805" s="100" t="str">
        <f t="shared" si="149"/>
        <v/>
      </c>
      <c r="V805" s="113"/>
    </row>
    <row r="806" spans="8:22" s="103" customFormat="1" x14ac:dyDescent="0.2">
      <c r="H806" s="14" t="e">
        <f t="shared" si="150"/>
        <v>#NUM!</v>
      </c>
      <c r="I806" s="104" t="e">
        <f>IF(ISNUMBER(results!C$38),4*PI()*F806/((G806*0.001)^2*results!C$38),4*PI()*F806/((G806*0.001)^2*results!D$38))</f>
        <v>#DIV/0!</v>
      </c>
      <c r="J806" s="15">
        <f t="shared" si="151"/>
        <v>5.6999999999999877</v>
      </c>
      <c r="K806" s="5">
        <f t="shared" si="144"/>
        <v>302</v>
      </c>
      <c r="L806" s="1">
        <f t="shared" si="145"/>
        <v>5.6970934865054046</v>
      </c>
      <c r="M806" s="2">
        <f t="shared" si="146"/>
        <v>18.013677216545513</v>
      </c>
      <c r="N806" s="3" t="b">
        <f t="shared" si="155"/>
        <v>0</v>
      </c>
      <c r="O806" s="3" t="str">
        <f t="shared" si="152"/>
        <v/>
      </c>
      <c r="P806" s="4" t="str">
        <f t="shared" si="153"/>
        <v/>
      </c>
      <c r="Q806" s="4" t="str">
        <f t="shared" si="154"/>
        <v/>
      </c>
      <c r="R806" s="4" t="str">
        <f t="shared" si="147"/>
        <v/>
      </c>
      <c r="S806" s="4" t="str">
        <f t="shared" si="148"/>
        <v/>
      </c>
      <c r="T806" s="100" t="str">
        <f t="shared" si="149"/>
        <v/>
      </c>
      <c r="V806" s="113"/>
    </row>
    <row r="807" spans="8:22" s="103" customFormat="1" x14ac:dyDescent="0.2">
      <c r="H807" s="14" t="e">
        <f t="shared" si="150"/>
        <v>#NUM!</v>
      </c>
      <c r="I807" s="104" t="e">
        <f>IF(ISNUMBER(results!C$38),4*PI()*F807/((G807*0.001)^2*results!C$38),4*PI()*F807/((G807*0.001)^2*results!D$38))</f>
        <v>#DIV/0!</v>
      </c>
      <c r="J807" s="15">
        <f t="shared" si="151"/>
        <v>5.6999999999999877</v>
      </c>
      <c r="K807" s="5">
        <f t="shared" si="144"/>
        <v>302</v>
      </c>
      <c r="L807" s="1">
        <f t="shared" si="145"/>
        <v>5.6970934865054046</v>
      </c>
      <c r="M807" s="2">
        <f t="shared" si="146"/>
        <v>18.013677216545513</v>
      </c>
      <c r="N807" s="3" t="b">
        <f t="shared" si="155"/>
        <v>0</v>
      </c>
      <c r="O807" s="3" t="str">
        <f t="shared" si="152"/>
        <v/>
      </c>
      <c r="P807" s="4" t="str">
        <f t="shared" si="153"/>
        <v/>
      </c>
      <c r="Q807" s="4" t="str">
        <f t="shared" si="154"/>
        <v/>
      </c>
      <c r="R807" s="4" t="str">
        <f t="shared" si="147"/>
        <v/>
      </c>
      <c r="S807" s="4" t="str">
        <f t="shared" si="148"/>
        <v/>
      </c>
      <c r="T807" s="100" t="str">
        <f t="shared" si="149"/>
        <v/>
      </c>
      <c r="V807" s="113"/>
    </row>
    <row r="808" spans="8:22" s="103" customFormat="1" x14ac:dyDescent="0.2">
      <c r="H808" s="14" t="e">
        <f t="shared" si="150"/>
        <v>#NUM!</v>
      </c>
      <c r="I808" s="104" t="e">
        <f>IF(ISNUMBER(results!C$38),4*PI()*F808/((G808*0.001)^2*results!C$38),4*PI()*F808/((G808*0.001)^2*results!D$38))</f>
        <v>#DIV/0!</v>
      </c>
      <c r="J808" s="15">
        <f t="shared" si="151"/>
        <v>5.6999999999999877</v>
      </c>
      <c r="K808" s="5">
        <f t="shared" si="144"/>
        <v>302</v>
      </c>
      <c r="L808" s="1">
        <f t="shared" si="145"/>
        <v>5.6970934865054046</v>
      </c>
      <c r="M808" s="2">
        <f t="shared" si="146"/>
        <v>18.013677216545513</v>
      </c>
      <c r="N808" s="3" t="b">
        <f t="shared" si="155"/>
        <v>0</v>
      </c>
      <c r="O808" s="3" t="str">
        <f t="shared" si="152"/>
        <v/>
      </c>
      <c r="P808" s="4" t="str">
        <f t="shared" si="153"/>
        <v/>
      </c>
      <c r="Q808" s="4" t="str">
        <f t="shared" si="154"/>
        <v/>
      </c>
      <c r="R808" s="4" t="str">
        <f t="shared" si="147"/>
        <v/>
      </c>
      <c r="S808" s="4" t="str">
        <f t="shared" si="148"/>
        <v/>
      </c>
      <c r="T808" s="100" t="str">
        <f t="shared" si="149"/>
        <v/>
      </c>
      <c r="V808" s="113"/>
    </row>
    <row r="809" spans="8:22" s="103" customFormat="1" x14ac:dyDescent="0.2">
      <c r="H809" s="14" t="e">
        <f t="shared" si="150"/>
        <v>#NUM!</v>
      </c>
      <c r="I809" s="104" t="e">
        <f>IF(ISNUMBER(results!C$38),4*PI()*F809/((G809*0.001)^2*results!C$38),4*PI()*F809/((G809*0.001)^2*results!D$38))</f>
        <v>#DIV/0!</v>
      </c>
      <c r="J809" s="15">
        <f t="shared" si="151"/>
        <v>5.6999999999999877</v>
      </c>
      <c r="K809" s="5">
        <f t="shared" si="144"/>
        <v>302</v>
      </c>
      <c r="L809" s="1">
        <f t="shared" si="145"/>
        <v>5.6970934865054046</v>
      </c>
      <c r="M809" s="2">
        <f t="shared" si="146"/>
        <v>18.013677216545513</v>
      </c>
      <c r="N809" s="3" t="b">
        <f t="shared" si="155"/>
        <v>0</v>
      </c>
      <c r="O809" s="3" t="str">
        <f t="shared" si="152"/>
        <v/>
      </c>
      <c r="P809" s="4" t="str">
        <f t="shared" si="153"/>
        <v/>
      </c>
      <c r="Q809" s="4" t="str">
        <f t="shared" si="154"/>
        <v/>
      </c>
      <c r="R809" s="4" t="str">
        <f t="shared" si="147"/>
        <v/>
      </c>
      <c r="S809" s="4" t="str">
        <f t="shared" si="148"/>
        <v/>
      </c>
      <c r="T809" s="100" t="str">
        <f t="shared" si="149"/>
        <v/>
      </c>
      <c r="V809" s="113"/>
    </row>
    <row r="810" spans="8:22" s="103" customFormat="1" x14ac:dyDescent="0.2">
      <c r="H810" s="14" t="e">
        <f t="shared" si="150"/>
        <v>#NUM!</v>
      </c>
      <c r="I810" s="104" t="e">
        <f>IF(ISNUMBER(results!C$38),4*PI()*F810/((G810*0.001)^2*results!C$38),4*PI()*F810/((G810*0.001)^2*results!D$38))</f>
        <v>#DIV/0!</v>
      </c>
      <c r="J810" s="15">
        <f t="shared" si="151"/>
        <v>5.6999999999999877</v>
      </c>
      <c r="K810" s="5">
        <f t="shared" si="144"/>
        <v>302</v>
      </c>
      <c r="L810" s="1">
        <f t="shared" si="145"/>
        <v>5.6970934865054046</v>
      </c>
      <c r="M810" s="2">
        <f t="shared" si="146"/>
        <v>18.013677216545513</v>
      </c>
      <c r="N810" s="3" t="b">
        <f t="shared" si="155"/>
        <v>0</v>
      </c>
      <c r="O810" s="3" t="str">
        <f t="shared" si="152"/>
        <v/>
      </c>
      <c r="P810" s="4" t="str">
        <f t="shared" si="153"/>
        <v/>
      </c>
      <c r="Q810" s="4" t="str">
        <f t="shared" si="154"/>
        <v/>
      </c>
      <c r="R810" s="4" t="str">
        <f t="shared" si="147"/>
        <v/>
      </c>
      <c r="S810" s="4" t="str">
        <f t="shared" si="148"/>
        <v/>
      </c>
      <c r="T810" s="100" t="str">
        <f t="shared" si="149"/>
        <v/>
      </c>
      <c r="V810" s="113"/>
    </row>
    <row r="811" spans="8:22" s="103" customFormat="1" x14ac:dyDescent="0.2">
      <c r="H811" s="14" t="e">
        <f t="shared" si="150"/>
        <v>#NUM!</v>
      </c>
      <c r="I811" s="104" t="e">
        <f>IF(ISNUMBER(results!C$38),4*PI()*F811/((G811*0.001)^2*results!C$38),4*PI()*F811/((G811*0.001)^2*results!D$38))</f>
        <v>#DIV/0!</v>
      </c>
      <c r="J811" s="15">
        <f t="shared" si="151"/>
        <v>5.6999999999999877</v>
      </c>
      <c r="K811" s="5">
        <f t="shared" si="144"/>
        <v>302</v>
      </c>
      <c r="L811" s="1">
        <f t="shared" si="145"/>
        <v>5.6970934865054046</v>
      </c>
      <c r="M811" s="2">
        <f t="shared" si="146"/>
        <v>18.013677216545513</v>
      </c>
      <c r="N811" s="3" t="b">
        <f t="shared" si="155"/>
        <v>0</v>
      </c>
      <c r="O811" s="3" t="str">
        <f t="shared" si="152"/>
        <v/>
      </c>
      <c r="P811" s="4" t="str">
        <f t="shared" si="153"/>
        <v/>
      </c>
      <c r="Q811" s="4" t="str">
        <f t="shared" si="154"/>
        <v/>
      </c>
      <c r="R811" s="4" t="str">
        <f t="shared" si="147"/>
        <v/>
      </c>
      <c r="S811" s="4" t="str">
        <f t="shared" si="148"/>
        <v/>
      </c>
      <c r="T811" s="100" t="str">
        <f t="shared" si="149"/>
        <v/>
      </c>
      <c r="V811" s="113"/>
    </row>
    <row r="812" spans="8:22" s="103" customFormat="1" x14ac:dyDescent="0.2">
      <c r="H812" s="14" t="e">
        <f t="shared" si="150"/>
        <v>#NUM!</v>
      </c>
      <c r="I812" s="104" t="e">
        <f>IF(ISNUMBER(results!C$38),4*PI()*F812/((G812*0.001)^2*results!C$38),4*PI()*F812/((G812*0.001)^2*results!D$38))</f>
        <v>#DIV/0!</v>
      </c>
      <c r="J812" s="15">
        <f t="shared" si="151"/>
        <v>5.6999999999999877</v>
      </c>
      <c r="K812" s="5">
        <f t="shared" si="144"/>
        <v>302</v>
      </c>
      <c r="L812" s="1">
        <f t="shared" si="145"/>
        <v>5.6970934865054046</v>
      </c>
      <c r="M812" s="2">
        <f t="shared" si="146"/>
        <v>18.013677216545513</v>
      </c>
      <c r="N812" s="3" t="b">
        <f t="shared" si="155"/>
        <v>0</v>
      </c>
      <c r="O812" s="3" t="str">
        <f t="shared" si="152"/>
        <v/>
      </c>
      <c r="P812" s="4" t="str">
        <f t="shared" si="153"/>
        <v/>
      </c>
      <c r="Q812" s="4" t="str">
        <f t="shared" si="154"/>
        <v/>
      </c>
      <c r="R812" s="4" t="str">
        <f t="shared" si="147"/>
        <v/>
      </c>
      <c r="S812" s="4" t="str">
        <f t="shared" si="148"/>
        <v/>
      </c>
      <c r="T812" s="100" t="str">
        <f t="shared" si="149"/>
        <v/>
      </c>
      <c r="V812" s="113"/>
    </row>
    <row r="813" spans="8:22" s="103" customFormat="1" x14ac:dyDescent="0.2">
      <c r="H813" s="14" t="e">
        <f t="shared" si="150"/>
        <v>#NUM!</v>
      </c>
      <c r="I813" s="104" t="e">
        <f>IF(ISNUMBER(results!C$38),4*PI()*F813/((G813*0.001)^2*results!C$38),4*PI()*F813/((G813*0.001)^2*results!D$38))</f>
        <v>#DIV/0!</v>
      </c>
      <c r="J813" s="15">
        <f t="shared" si="151"/>
        <v>5.6999999999999877</v>
      </c>
      <c r="K813" s="5">
        <f t="shared" si="144"/>
        <v>302</v>
      </c>
      <c r="L813" s="1">
        <f t="shared" si="145"/>
        <v>5.6970934865054046</v>
      </c>
      <c r="M813" s="2">
        <f t="shared" si="146"/>
        <v>18.013677216545513</v>
      </c>
      <c r="N813" s="3" t="b">
        <f t="shared" si="155"/>
        <v>0</v>
      </c>
      <c r="O813" s="3" t="str">
        <f t="shared" si="152"/>
        <v/>
      </c>
      <c r="P813" s="4" t="str">
        <f t="shared" si="153"/>
        <v/>
      </c>
      <c r="Q813" s="4" t="str">
        <f t="shared" si="154"/>
        <v/>
      </c>
      <c r="R813" s="4" t="str">
        <f t="shared" si="147"/>
        <v/>
      </c>
      <c r="S813" s="4" t="str">
        <f t="shared" si="148"/>
        <v/>
      </c>
      <c r="T813" s="100" t="str">
        <f t="shared" si="149"/>
        <v/>
      </c>
      <c r="V813" s="113"/>
    </row>
    <row r="814" spans="8:22" s="103" customFormat="1" x14ac:dyDescent="0.2">
      <c r="H814" s="14" t="e">
        <f t="shared" si="150"/>
        <v>#NUM!</v>
      </c>
      <c r="I814" s="104" t="e">
        <f>IF(ISNUMBER(results!C$38),4*PI()*F814/((G814*0.001)^2*results!C$38),4*PI()*F814/((G814*0.001)^2*results!D$38))</f>
        <v>#DIV/0!</v>
      </c>
      <c r="J814" s="15">
        <f t="shared" si="151"/>
        <v>5.6999999999999877</v>
      </c>
      <c r="K814" s="5">
        <f t="shared" si="144"/>
        <v>302</v>
      </c>
      <c r="L814" s="1">
        <f t="shared" si="145"/>
        <v>5.6970934865054046</v>
      </c>
      <c r="M814" s="2">
        <f t="shared" si="146"/>
        <v>18.013677216545513</v>
      </c>
      <c r="N814" s="3" t="b">
        <f t="shared" si="155"/>
        <v>0</v>
      </c>
      <c r="O814" s="3" t="str">
        <f t="shared" si="152"/>
        <v/>
      </c>
      <c r="P814" s="4" t="str">
        <f t="shared" si="153"/>
        <v/>
      </c>
      <c r="Q814" s="4" t="str">
        <f t="shared" si="154"/>
        <v/>
      </c>
      <c r="R814" s="4" t="str">
        <f t="shared" si="147"/>
        <v/>
      </c>
      <c r="S814" s="4" t="str">
        <f t="shared" si="148"/>
        <v/>
      </c>
      <c r="T814" s="100" t="str">
        <f t="shared" si="149"/>
        <v/>
      </c>
      <c r="V814" s="113"/>
    </row>
    <row r="815" spans="8:22" s="103" customFormat="1" x14ac:dyDescent="0.2">
      <c r="H815" s="14" t="e">
        <f t="shared" si="150"/>
        <v>#NUM!</v>
      </c>
      <c r="I815" s="104" t="e">
        <f>IF(ISNUMBER(results!C$38),4*PI()*F815/((G815*0.001)^2*results!C$38),4*PI()*F815/((G815*0.001)^2*results!D$38))</f>
        <v>#DIV/0!</v>
      </c>
      <c r="J815" s="15">
        <f t="shared" si="151"/>
        <v>5.6999999999999877</v>
      </c>
      <c r="K815" s="5">
        <f t="shared" si="144"/>
        <v>302</v>
      </c>
      <c r="L815" s="1">
        <f t="shared" si="145"/>
        <v>5.6970934865054046</v>
      </c>
      <c r="M815" s="2">
        <f t="shared" si="146"/>
        <v>18.013677216545513</v>
      </c>
      <c r="N815" s="3" t="b">
        <f t="shared" si="155"/>
        <v>0</v>
      </c>
      <c r="O815" s="3" t="str">
        <f t="shared" si="152"/>
        <v/>
      </c>
      <c r="P815" s="4" t="str">
        <f t="shared" si="153"/>
        <v/>
      </c>
      <c r="Q815" s="4" t="str">
        <f t="shared" si="154"/>
        <v/>
      </c>
      <c r="R815" s="4" t="str">
        <f t="shared" si="147"/>
        <v/>
      </c>
      <c r="S815" s="4" t="str">
        <f t="shared" si="148"/>
        <v/>
      </c>
      <c r="T815" s="100" t="str">
        <f t="shared" si="149"/>
        <v/>
      </c>
      <c r="V815" s="113"/>
    </row>
    <row r="816" spans="8:22" s="103" customFormat="1" x14ac:dyDescent="0.2">
      <c r="H816" s="14" t="e">
        <f t="shared" si="150"/>
        <v>#NUM!</v>
      </c>
      <c r="I816" s="104" t="e">
        <f>IF(ISNUMBER(results!C$38),4*PI()*F816/((G816*0.001)^2*results!C$38),4*PI()*F816/((G816*0.001)^2*results!D$38))</f>
        <v>#DIV/0!</v>
      </c>
      <c r="J816" s="15">
        <f t="shared" si="151"/>
        <v>5.6999999999999877</v>
      </c>
      <c r="K816" s="5">
        <f t="shared" si="144"/>
        <v>302</v>
      </c>
      <c r="L816" s="1">
        <f t="shared" si="145"/>
        <v>5.6970934865054046</v>
      </c>
      <c r="M816" s="2">
        <f t="shared" si="146"/>
        <v>18.013677216545513</v>
      </c>
      <c r="N816" s="3" t="b">
        <f t="shared" si="155"/>
        <v>0</v>
      </c>
      <c r="O816" s="3" t="str">
        <f t="shared" si="152"/>
        <v/>
      </c>
      <c r="P816" s="4" t="str">
        <f t="shared" si="153"/>
        <v/>
      </c>
      <c r="Q816" s="4" t="str">
        <f t="shared" si="154"/>
        <v/>
      </c>
      <c r="R816" s="4" t="str">
        <f t="shared" si="147"/>
        <v/>
      </c>
      <c r="S816" s="4" t="str">
        <f t="shared" si="148"/>
        <v/>
      </c>
      <c r="T816" s="100" t="str">
        <f t="shared" si="149"/>
        <v/>
      </c>
      <c r="V816" s="113"/>
    </row>
    <row r="817" spans="8:22" s="103" customFormat="1" x14ac:dyDescent="0.2">
      <c r="H817" s="14" t="e">
        <f t="shared" si="150"/>
        <v>#NUM!</v>
      </c>
      <c r="I817" s="104" t="e">
        <f>IF(ISNUMBER(results!C$38),4*PI()*F817/((G817*0.001)^2*results!C$38),4*PI()*F817/((G817*0.001)^2*results!D$38))</f>
        <v>#DIV/0!</v>
      </c>
      <c r="J817" s="15">
        <f t="shared" si="151"/>
        <v>5.6999999999999877</v>
      </c>
      <c r="K817" s="5">
        <f t="shared" si="144"/>
        <v>302</v>
      </c>
      <c r="L817" s="1">
        <f t="shared" si="145"/>
        <v>5.6970934865054046</v>
      </c>
      <c r="M817" s="2">
        <f t="shared" si="146"/>
        <v>18.013677216545513</v>
      </c>
      <c r="N817" s="3" t="b">
        <f t="shared" si="155"/>
        <v>0</v>
      </c>
      <c r="O817" s="3" t="str">
        <f t="shared" si="152"/>
        <v/>
      </c>
      <c r="P817" s="4" t="str">
        <f t="shared" si="153"/>
        <v/>
      </c>
      <c r="Q817" s="4" t="str">
        <f t="shared" si="154"/>
        <v/>
      </c>
      <c r="R817" s="4" t="str">
        <f t="shared" si="147"/>
        <v/>
      </c>
      <c r="S817" s="4" t="str">
        <f t="shared" si="148"/>
        <v/>
      </c>
      <c r="T817" s="100" t="str">
        <f t="shared" si="149"/>
        <v/>
      </c>
      <c r="V817" s="113"/>
    </row>
    <row r="818" spans="8:22" s="103" customFormat="1" x14ac:dyDescent="0.2">
      <c r="H818" s="14" t="e">
        <f t="shared" si="150"/>
        <v>#NUM!</v>
      </c>
      <c r="I818" s="104" t="e">
        <f>IF(ISNUMBER(results!C$38),4*PI()*F818/((G818*0.001)^2*results!C$38),4*PI()*F818/((G818*0.001)^2*results!D$38))</f>
        <v>#DIV/0!</v>
      </c>
      <c r="J818" s="15">
        <f t="shared" si="151"/>
        <v>5.6999999999999877</v>
      </c>
      <c r="K818" s="5">
        <f t="shared" si="144"/>
        <v>302</v>
      </c>
      <c r="L818" s="1">
        <f t="shared" si="145"/>
        <v>5.6970934865054046</v>
      </c>
      <c r="M818" s="2">
        <f t="shared" si="146"/>
        <v>18.013677216545513</v>
      </c>
      <c r="N818" s="3" t="b">
        <f t="shared" si="155"/>
        <v>0</v>
      </c>
      <c r="O818" s="3" t="str">
        <f t="shared" si="152"/>
        <v/>
      </c>
      <c r="P818" s="4" t="str">
        <f t="shared" si="153"/>
        <v/>
      </c>
      <c r="Q818" s="4" t="str">
        <f t="shared" si="154"/>
        <v/>
      </c>
      <c r="R818" s="4" t="str">
        <f t="shared" si="147"/>
        <v/>
      </c>
      <c r="S818" s="4" t="str">
        <f t="shared" si="148"/>
        <v/>
      </c>
      <c r="T818" s="100" t="str">
        <f t="shared" si="149"/>
        <v/>
      </c>
      <c r="V818" s="113"/>
    </row>
    <row r="819" spans="8:22" s="103" customFormat="1" x14ac:dyDescent="0.2">
      <c r="H819" s="14" t="e">
        <f t="shared" si="150"/>
        <v>#NUM!</v>
      </c>
      <c r="I819" s="104" t="e">
        <f>IF(ISNUMBER(results!C$38),4*PI()*F819/((G819*0.001)^2*results!C$38),4*PI()*F819/((G819*0.001)^2*results!D$38))</f>
        <v>#DIV/0!</v>
      </c>
      <c r="J819" s="15">
        <f t="shared" si="151"/>
        <v>5.6999999999999877</v>
      </c>
      <c r="K819" s="5">
        <f t="shared" si="144"/>
        <v>302</v>
      </c>
      <c r="L819" s="1">
        <f t="shared" si="145"/>
        <v>5.6970934865054046</v>
      </c>
      <c r="M819" s="2">
        <f t="shared" si="146"/>
        <v>18.013677216545513</v>
      </c>
      <c r="N819" s="3" t="b">
        <f t="shared" si="155"/>
        <v>0</v>
      </c>
      <c r="O819" s="3" t="str">
        <f t="shared" si="152"/>
        <v/>
      </c>
      <c r="P819" s="4" t="str">
        <f t="shared" si="153"/>
        <v/>
      </c>
      <c r="Q819" s="4" t="str">
        <f t="shared" si="154"/>
        <v/>
      </c>
      <c r="R819" s="4" t="str">
        <f t="shared" si="147"/>
        <v/>
      </c>
      <c r="S819" s="4" t="str">
        <f t="shared" si="148"/>
        <v/>
      </c>
      <c r="T819" s="100" t="str">
        <f t="shared" si="149"/>
        <v/>
      </c>
      <c r="V819" s="113"/>
    </row>
    <row r="820" spans="8:22" s="103" customFormat="1" x14ac:dyDescent="0.2">
      <c r="H820" s="14" t="e">
        <f t="shared" si="150"/>
        <v>#NUM!</v>
      </c>
      <c r="I820" s="104" t="e">
        <f>IF(ISNUMBER(results!C$38),4*PI()*F820/((G820*0.001)^2*results!C$38),4*PI()*F820/((G820*0.001)^2*results!D$38))</f>
        <v>#DIV/0!</v>
      </c>
      <c r="J820" s="15">
        <f t="shared" si="151"/>
        <v>5.6999999999999877</v>
      </c>
      <c r="K820" s="5">
        <f t="shared" si="144"/>
        <v>302</v>
      </c>
      <c r="L820" s="1">
        <f t="shared" si="145"/>
        <v>5.6970934865054046</v>
      </c>
      <c r="M820" s="2">
        <f t="shared" si="146"/>
        <v>18.013677216545513</v>
      </c>
      <c r="N820" s="3" t="b">
        <f t="shared" si="155"/>
        <v>0</v>
      </c>
      <c r="O820" s="3" t="str">
        <f t="shared" si="152"/>
        <v/>
      </c>
      <c r="P820" s="4" t="str">
        <f t="shared" si="153"/>
        <v/>
      </c>
      <c r="Q820" s="4" t="str">
        <f t="shared" si="154"/>
        <v/>
      </c>
      <c r="R820" s="4" t="str">
        <f t="shared" si="147"/>
        <v/>
      </c>
      <c r="S820" s="4" t="str">
        <f t="shared" si="148"/>
        <v/>
      </c>
      <c r="T820" s="100" t="str">
        <f t="shared" si="149"/>
        <v/>
      </c>
      <c r="V820" s="113"/>
    </row>
    <row r="821" spans="8:22" s="103" customFormat="1" x14ac:dyDescent="0.2">
      <c r="H821" s="14" t="e">
        <f t="shared" si="150"/>
        <v>#NUM!</v>
      </c>
      <c r="I821" s="104" t="e">
        <f>IF(ISNUMBER(results!C$38),4*PI()*F821/((G821*0.001)^2*results!C$38),4*PI()*F821/((G821*0.001)^2*results!D$38))</f>
        <v>#DIV/0!</v>
      </c>
      <c r="J821" s="15">
        <f t="shared" si="151"/>
        <v>5.6999999999999877</v>
      </c>
      <c r="K821" s="5">
        <f t="shared" si="144"/>
        <v>302</v>
      </c>
      <c r="L821" s="1">
        <f t="shared" si="145"/>
        <v>5.6970934865054046</v>
      </c>
      <c r="M821" s="2">
        <f t="shared" si="146"/>
        <v>18.013677216545513</v>
      </c>
      <c r="N821" s="3" t="b">
        <f t="shared" si="155"/>
        <v>0</v>
      </c>
      <c r="O821" s="3" t="str">
        <f t="shared" si="152"/>
        <v/>
      </c>
      <c r="P821" s="4" t="str">
        <f t="shared" si="153"/>
        <v/>
      </c>
      <c r="Q821" s="4" t="str">
        <f t="shared" si="154"/>
        <v/>
      </c>
      <c r="R821" s="4" t="str">
        <f t="shared" si="147"/>
        <v/>
      </c>
      <c r="S821" s="4" t="str">
        <f t="shared" si="148"/>
        <v/>
      </c>
      <c r="T821" s="100" t="str">
        <f t="shared" si="149"/>
        <v/>
      </c>
      <c r="V821" s="113"/>
    </row>
    <row r="822" spans="8:22" s="103" customFormat="1" x14ac:dyDescent="0.2">
      <c r="H822" s="14" t="e">
        <f t="shared" si="150"/>
        <v>#NUM!</v>
      </c>
      <c r="I822" s="104" t="e">
        <f>IF(ISNUMBER(results!C$38),4*PI()*F822/((G822*0.001)^2*results!C$38),4*PI()*F822/((G822*0.001)^2*results!D$38))</f>
        <v>#DIV/0!</v>
      </c>
      <c r="J822" s="15">
        <f t="shared" si="151"/>
        <v>5.6999999999999877</v>
      </c>
      <c r="K822" s="5">
        <f t="shared" si="144"/>
        <v>302</v>
      </c>
      <c r="L822" s="1">
        <f t="shared" si="145"/>
        <v>5.6970934865054046</v>
      </c>
      <c r="M822" s="2">
        <f t="shared" si="146"/>
        <v>18.013677216545513</v>
      </c>
      <c r="N822" s="3" t="b">
        <f t="shared" si="155"/>
        <v>0</v>
      </c>
      <c r="O822" s="3" t="str">
        <f t="shared" si="152"/>
        <v/>
      </c>
      <c r="P822" s="4" t="str">
        <f t="shared" si="153"/>
        <v/>
      </c>
      <c r="Q822" s="4" t="str">
        <f t="shared" si="154"/>
        <v/>
      </c>
      <c r="R822" s="4" t="str">
        <f t="shared" si="147"/>
        <v/>
      </c>
      <c r="S822" s="4" t="str">
        <f t="shared" si="148"/>
        <v/>
      </c>
      <c r="T822" s="100" t="str">
        <f t="shared" si="149"/>
        <v/>
      </c>
      <c r="V822" s="113"/>
    </row>
    <row r="823" spans="8:22" s="103" customFormat="1" x14ac:dyDescent="0.2">
      <c r="H823" s="14" t="e">
        <f t="shared" si="150"/>
        <v>#NUM!</v>
      </c>
      <c r="I823" s="104" t="e">
        <f>IF(ISNUMBER(results!C$38),4*PI()*F823/((G823*0.001)^2*results!C$38),4*PI()*F823/((G823*0.001)^2*results!D$38))</f>
        <v>#DIV/0!</v>
      </c>
      <c r="J823" s="15">
        <f t="shared" si="151"/>
        <v>5.6999999999999877</v>
      </c>
      <c r="K823" s="5">
        <f t="shared" si="144"/>
        <v>302</v>
      </c>
      <c r="L823" s="1">
        <f t="shared" si="145"/>
        <v>5.6970934865054046</v>
      </c>
      <c r="M823" s="2">
        <f t="shared" si="146"/>
        <v>18.013677216545513</v>
      </c>
      <c r="N823" s="3" t="b">
        <f t="shared" si="155"/>
        <v>0</v>
      </c>
      <c r="O823" s="3" t="str">
        <f t="shared" si="152"/>
        <v/>
      </c>
      <c r="P823" s="4" t="str">
        <f t="shared" si="153"/>
        <v/>
      </c>
      <c r="Q823" s="4" t="str">
        <f t="shared" si="154"/>
        <v/>
      </c>
      <c r="R823" s="4" t="str">
        <f t="shared" si="147"/>
        <v/>
      </c>
      <c r="S823" s="4" t="str">
        <f t="shared" si="148"/>
        <v/>
      </c>
      <c r="T823" s="100" t="str">
        <f t="shared" si="149"/>
        <v/>
      </c>
      <c r="V823" s="113"/>
    </row>
    <row r="824" spans="8:22" s="103" customFormat="1" x14ac:dyDescent="0.2">
      <c r="H824" s="14" t="e">
        <f t="shared" si="150"/>
        <v>#NUM!</v>
      </c>
      <c r="I824" s="104" t="e">
        <f>IF(ISNUMBER(results!C$38),4*PI()*F824/((G824*0.001)^2*results!C$38),4*PI()*F824/((G824*0.001)^2*results!D$38))</f>
        <v>#DIV/0!</v>
      </c>
      <c r="J824" s="15">
        <f t="shared" si="151"/>
        <v>5.6999999999999877</v>
      </c>
      <c r="K824" s="5">
        <f t="shared" si="144"/>
        <v>302</v>
      </c>
      <c r="L824" s="1">
        <f t="shared" si="145"/>
        <v>5.6970934865054046</v>
      </c>
      <c r="M824" s="2">
        <f t="shared" si="146"/>
        <v>18.013677216545513</v>
      </c>
      <c r="N824" s="3" t="b">
        <f t="shared" si="155"/>
        <v>0</v>
      </c>
      <c r="O824" s="3" t="str">
        <f t="shared" si="152"/>
        <v/>
      </c>
      <c r="P824" s="4" t="str">
        <f t="shared" si="153"/>
        <v/>
      </c>
      <c r="Q824" s="4" t="str">
        <f t="shared" si="154"/>
        <v/>
      </c>
      <c r="R824" s="4" t="str">
        <f t="shared" si="147"/>
        <v/>
      </c>
      <c r="S824" s="4" t="str">
        <f t="shared" si="148"/>
        <v/>
      </c>
      <c r="T824" s="100" t="str">
        <f t="shared" si="149"/>
        <v/>
      </c>
      <c r="V824" s="113"/>
    </row>
    <row r="825" spans="8:22" s="103" customFormat="1" x14ac:dyDescent="0.2">
      <c r="H825" s="14" t="e">
        <f t="shared" si="150"/>
        <v>#NUM!</v>
      </c>
      <c r="I825" s="104" t="e">
        <f>IF(ISNUMBER(results!C$38),4*PI()*F825/((G825*0.001)^2*results!C$38),4*PI()*F825/((G825*0.001)^2*results!D$38))</f>
        <v>#DIV/0!</v>
      </c>
      <c r="J825" s="15">
        <f t="shared" si="151"/>
        <v>5.6999999999999877</v>
      </c>
      <c r="K825" s="5">
        <f t="shared" si="144"/>
        <v>302</v>
      </c>
      <c r="L825" s="1">
        <f t="shared" si="145"/>
        <v>5.6970934865054046</v>
      </c>
      <c r="M825" s="2">
        <f t="shared" si="146"/>
        <v>18.013677216545513</v>
      </c>
      <c r="N825" s="3" t="b">
        <f t="shared" si="155"/>
        <v>0</v>
      </c>
      <c r="O825" s="3" t="str">
        <f t="shared" si="152"/>
        <v/>
      </c>
      <c r="P825" s="4" t="str">
        <f t="shared" si="153"/>
        <v/>
      </c>
      <c r="Q825" s="4" t="str">
        <f t="shared" si="154"/>
        <v/>
      </c>
      <c r="R825" s="4" t="str">
        <f t="shared" si="147"/>
        <v/>
      </c>
      <c r="S825" s="4" t="str">
        <f t="shared" si="148"/>
        <v/>
      </c>
      <c r="T825" s="100" t="str">
        <f t="shared" si="149"/>
        <v/>
      </c>
      <c r="V825" s="113"/>
    </row>
    <row r="826" spans="8:22" s="103" customFormat="1" x14ac:dyDescent="0.2">
      <c r="H826" s="14" t="e">
        <f t="shared" si="150"/>
        <v>#NUM!</v>
      </c>
      <c r="I826" s="104" t="e">
        <f>IF(ISNUMBER(results!C$38),4*PI()*F826/((G826*0.001)^2*results!C$38),4*PI()*F826/((G826*0.001)^2*results!D$38))</f>
        <v>#DIV/0!</v>
      </c>
      <c r="J826" s="15">
        <f t="shared" si="151"/>
        <v>5.6999999999999877</v>
      </c>
      <c r="K826" s="5">
        <f t="shared" si="144"/>
        <v>302</v>
      </c>
      <c r="L826" s="1">
        <f t="shared" si="145"/>
        <v>5.6970934865054046</v>
      </c>
      <c r="M826" s="2">
        <f t="shared" si="146"/>
        <v>18.013677216545513</v>
      </c>
      <c r="N826" s="3" t="b">
        <f t="shared" si="155"/>
        <v>0</v>
      </c>
      <c r="O826" s="3" t="str">
        <f t="shared" si="152"/>
        <v/>
      </c>
      <c r="P826" s="4" t="str">
        <f t="shared" si="153"/>
        <v/>
      </c>
      <c r="Q826" s="4" t="str">
        <f t="shared" si="154"/>
        <v/>
      </c>
      <c r="R826" s="4" t="str">
        <f t="shared" si="147"/>
        <v/>
      </c>
      <c r="S826" s="4" t="str">
        <f t="shared" si="148"/>
        <v/>
      </c>
      <c r="T826" s="100" t="str">
        <f t="shared" si="149"/>
        <v/>
      </c>
      <c r="V826" s="113"/>
    </row>
    <row r="827" spans="8:22" s="103" customFormat="1" x14ac:dyDescent="0.2">
      <c r="H827" s="14" t="e">
        <f t="shared" si="150"/>
        <v>#NUM!</v>
      </c>
      <c r="I827" s="104" t="e">
        <f>IF(ISNUMBER(results!C$38),4*PI()*F827/((G827*0.001)^2*results!C$38),4*PI()*F827/((G827*0.001)^2*results!D$38))</f>
        <v>#DIV/0!</v>
      </c>
      <c r="J827" s="15">
        <f t="shared" si="151"/>
        <v>5.6999999999999877</v>
      </c>
      <c r="K827" s="5">
        <f t="shared" si="144"/>
        <v>302</v>
      </c>
      <c r="L827" s="1">
        <f t="shared" si="145"/>
        <v>5.6970934865054046</v>
      </c>
      <c r="M827" s="2">
        <f t="shared" si="146"/>
        <v>18.013677216545513</v>
      </c>
      <c r="N827" s="3" t="b">
        <f t="shared" si="155"/>
        <v>0</v>
      </c>
      <c r="O827" s="3" t="str">
        <f t="shared" si="152"/>
        <v/>
      </c>
      <c r="P827" s="4" t="str">
        <f t="shared" si="153"/>
        <v/>
      </c>
      <c r="Q827" s="4" t="str">
        <f t="shared" si="154"/>
        <v/>
      </c>
      <c r="R827" s="4" t="str">
        <f t="shared" si="147"/>
        <v/>
      </c>
      <c r="S827" s="4" t="str">
        <f t="shared" si="148"/>
        <v/>
      </c>
      <c r="T827" s="100" t="str">
        <f t="shared" si="149"/>
        <v/>
      </c>
      <c r="V827" s="113"/>
    </row>
    <row r="828" spans="8:22" s="103" customFormat="1" x14ac:dyDescent="0.2">
      <c r="H828" s="14" t="e">
        <f t="shared" si="150"/>
        <v>#NUM!</v>
      </c>
      <c r="I828" s="104" t="e">
        <f>IF(ISNUMBER(results!C$38),4*PI()*F828/((G828*0.001)^2*results!C$38),4*PI()*F828/((G828*0.001)^2*results!D$38))</f>
        <v>#DIV/0!</v>
      </c>
      <c r="J828" s="15">
        <f t="shared" si="151"/>
        <v>5.6999999999999877</v>
      </c>
      <c r="K828" s="5">
        <f t="shared" si="144"/>
        <v>302</v>
      </c>
      <c r="L828" s="1">
        <f t="shared" si="145"/>
        <v>5.6970934865054046</v>
      </c>
      <c r="M828" s="2">
        <f t="shared" si="146"/>
        <v>18.013677216545513</v>
      </c>
      <c r="N828" s="3" t="b">
        <f t="shared" si="155"/>
        <v>0</v>
      </c>
      <c r="O828" s="3" t="str">
        <f t="shared" si="152"/>
        <v/>
      </c>
      <c r="P828" s="4" t="str">
        <f t="shared" si="153"/>
        <v/>
      </c>
      <c r="Q828" s="4" t="str">
        <f t="shared" si="154"/>
        <v/>
      </c>
      <c r="R828" s="4" t="str">
        <f t="shared" si="147"/>
        <v/>
      </c>
      <c r="S828" s="4" t="str">
        <f t="shared" si="148"/>
        <v/>
      </c>
      <c r="T828" s="100" t="str">
        <f t="shared" si="149"/>
        <v/>
      </c>
      <c r="V828" s="113"/>
    </row>
    <row r="829" spans="8:22" s="103" customFormat="1" x14ac:dyDescent="0.2">
      <c r="H829" s="14" t="e">
        <f t="shared" si="150"/>
        <v>#NUM!</v>
      </c>
      <c r="I829" s="104" t="e">
        <f>IF(ISNUMBER(results!C$38),4*PI()*F829/((G829*0.001)^2*results!C$38),4*PI()*F829/((G829*0.001)^2*results!D$38))</f>
        <v>#DIV/0!</v>
      </c>
      <c r="J829" s="15">
        <f t="shared" si="151"/>
        <v>5.6999999999999877</v>
      </c>
      <c r="K829" s="5">
        <f t="shared" si="144"/>
        <v>302</v>
      </c>
      <c r="L829" s="1">
        <f t="shared" si="145"/>
        <v>5.6970934865054046</v>
      </c>
      <c r="M829" s="2">
        <f t="shared" si="146"/>
        <v>18.013677216545513</v>
      </c>
      <c r="N829" s="3" t="b">
        <f t="shared" si="155"/>
        <v>0</v>
      </c>
      <c r="O829" s="3" t="str">
        <f t="shared" si="152"/>
        <v/>
      </c>
      <c r="P829" s="4" t="str">
        <f t="shared" si="153"/>
        <v/>
      </c>
      <c r="Q829" s="4" t="str">
        <f t="shared" si="154"/>
        <v/>
      </c>
      <c r="R829" s="4" t="str">
        <f t="shared" si="147"/>
        <v/>
      </c>
      <c r="S829" s="4" t="str">
        <f t="shared" si="148"/>
        <v/>
      </c>
      <c r="T829" s="100" t="str">
        <f t="shared" si="149"/>
        <v/>
      </c>
      <c r="V829" s="113"/>
    </row>
    <row r="830" spans="8:22" s="103" customFormat="1" x14ac:dyDescent="0.2">
      <c r="H830" s="14" t="e">
        <f t="shared" si="150"/>
        <v>#NUM!</v>
      </c>
      <c r="I830" s="104" t="e">
        <f>IF(ISNUMBER(results!C$38),4*PI()*F830/((G830*0.001)^2*results!C$38),4*PI()*F830/((G830*0.001)^2*results!D$38))</f>
        <v>#DIV/0!</v>
      </c>
      <c r="J830" s="15">
        <f t="shared" si="151"/>
        <v>5.6999999999999877</v>
      </c>
      <c r="K830" s="5">
        <f t="shared" si="144"/>
        <v>302</v>
      </c>
      <c r="L830" s="1">
        <f t="shared" si="145"/>
        <v>5.6970934865054046</v>
      </c>
      <c r="M830" s="2">
        <f t="shared" si="146"/>
        <v>18.013677216545513</v>
      </c>
      <c r="N830" s="3" t="b">
        <f t="shared" si="155"/>
        <v>0</v>
      </c>
      <c r="O830" s="3" t="str">
        <f t="shared" si="152"/>
        <v/>
      </c>
      <c r="P830" s="4" t="str">
        <f t="shared" si="153"/>
        <v/>
      </c>
      <c r="Q830" s="4" t="str">
        <f t="shared" si="154"/>
        <v/>
      </c>
      <c r="R830" s="4" t="str">
        <f t="shared" si="147"/>
        <v/>
      </c>
      <c r="S830" s="4" t="str">
        <f t="shared" si="148"/>
        <v/>
      </c>
      <c r="T830" s="100" t="str">
        <f t="shared" si="149"/>
        <v/>
      </c>
      <c r="V830" s="113"/>
    </row>
    <row r="831" spans="8:22" s="103" customFormat="1" x14ac:dyDescent="0.2">
      <c r="H831" s="14" t="e">
        <f t="shared" si="150"/>
        <v>#NUM!</v>
      </c>
      <c r="I831" s="104" t="e">
        <f>IF(ISNUMBER(results!C$38),4*PI()*F831/((G831*0.001)^2*results!C$38),4*PI()*F831/((G831*0.001)^2*results!D$38))</f>
        <v>#DIV/0!</v>
      </c>
      <c r="J831" s="15">
        <f t="shared" si="151"/>
        <v>5.6999999999999877</v>
      </c>
      <c r="K831" s="5">
        <f t="shared" si="144"/>
        <v>302</v>
      </c>
      <c r="L831" s="1">
        <f t="shared" si="145"/>
        <v>5.6970934865054046</v>
      </c>
      <c r="M831" s="2">
        <f t="shared" si="146"/>
        <v>18.013677216545513</v>
      </c>
      <c r="N831" s="3" t="b">
        <f t="shared" si="155"/>
        <v>0</v>
      </c>
      <c r="O831" s="3" t="str">
        <f t="shared" si="152"/>
        <v/>
      </c>
      <c r="P831" s="4" t="str">
        <f t="shared" si="153"/>
        <v/>
      </c>
      <c r="Q831" s="4" t="str">
        <f t="shared" si="154"/>
        <v/>
      </c>
      <c r="R831" s="4" t="str">
        <f t="shared" si="147"/>
        <v/>
      </c>
      <c r="S831" s="4" t="str">
        <f t="shared" si="148"/>
        <v/>
      </c>
      <c r="T831" s="100" t="str">
        <f t="shared" si="149"/>
        <v/>
      </c>
      <c r="V831" s="113"/>
    </row>
    <row r="832" spans="8:22" s="103" customFormat="1" x14ac:dyDescent="0.2">
      <c r="H832" s="14" t="e">
        <f t="shared" si="150"/>
        <v>#NUM!</v>
      </c>
      <c r="I832" s="104" t="e">
        <f>IF(ISNUMBER(results!C$38),4*PI()*F832/((G832*0.001)^2*results!C$38),4*PI()*F832/((G832*0.001)^2*results!D$38))</f>
        <v>#DIV/0!</v>
      </c>
      <c r="J832" s="15">
        <f t="shared" si="151"/>
        <v>5.6999999999999877</v>
      </c>
      <c r="K832" s="5">
        <f t="shared" si="144"/>
        <v>302</v>
      </c>
      <c r="L832" s="1">
        <f t="shared" si="145"/>
        <v>5.6970934865054046</v>
      </c>
      <c r="M832" s="2">
        <f t="shared" si="146"/>
        <v>18.013677216545513</v>
      </c>
      <c r="N832" s="3" t="b">
        <f t="shared" si="155"/>
        <v>0</v>
      </c>
      <c r="O832" s="3" t="str">
        <f t="shared" si="152"/>
        <v/>
      </c>
      <c r="P832" s="4" t="str">
        <f t="shared" si="153"/>
        <v/>
      </c>
      <c r="Q832" s="4" t="str">
        <f t="shared" si="154"/>
        <v/>
      </c>
      <c r="R832" s="4" t="str">
        <f t="shared" si="147"/>
        <v/>
      </c>
      <c r="S832" s="4" t="str">
        <f t="shared" si="148"/>
        <v/>
      </c>
      <c r="T832" s="100" t="str">
        <f t="shared" si="149"/>
        <v/>
      </c>
      <c r="V832" s="113"/>
    </row>
    <row r="833" spans="8:22" s="103" customFormat="1" x14ac:dyDescent="0.2">
      <c r="H833" s="14" t="e">
        <f t="shared" si="150"/>
        <v>#NUM!</v>
      </c>
      <c r="I833" s="104" t="e">
        <f>IF(ISNUMBER(results!C$38),4*PI()*F833/((G833*0.001)^2*results!C$38),4*PI()*F833/((G833*0.001)^2*results!D$38))</f>
        <v>#DIV/0!</v>
      </c>
      <c r="J833" s="15">
        <f t="shared" si="151"/>
        <v>5.6999999999999877</v>
      </c>
      <c r="K833" s="5">
        <f t="shared" si="144"/>
        <v>302</v>
      </c>
      <c r="L833" s="1">
        <f t="shared" si="145"/>
        <v>5.6970934865054046</v>
      </c>
      <c r="M833" s="2">
        <f t="shared" si="146"/>
        <v>18.013677216545513</v>
      </c>
      <c r="N833" s="3" t="b">
        <f t="shared" si="155"/>
        <v>0</v>
      </c>
      <c r="O833" s="3" t="str">
        <f t="shared" si="152"/>
        <v/>
      </c>
      <c r="P833" s="4" t="str">
        <f t="shared" si="153"/>
        <v/>
      </c>
      <c r="Q833" s="4" t="str">
        <f t="shared" si="154"/>
        <v/>
      </c>
      <c r="R833" s="4" t="str">
        <f t="shared" si="147"/>
        <v/>
      </c>
      <c r="S833" s="4" t="str">
        <f t="shared" si="148"/>
        <v/>
      </c>
      <c r="T833" s="100" t="str">
        <f t="shared" si="149"/>
        <v/>
      </c>
      <c r="V833" s="113"/>
    </row>
    <row r="834" spans="8:22" s="103" customFormat="1" x14ac:dyDescent="0.2">
      <c r="H834" s="14" t="e">
        <f t="shared" si="150"/>
        <v>#NUM!</v>
      </c>
      <c r="I834" s="104" t="e">
        <f>IF(ISNUMBER(results!C$38),4*PI()*F834/((G834*0.001)^2*results!C$38),4*PI()*F834/((G834*0.001)^2*results!D$38))</f>
        <v>#DIV/0!</v>
      </c>
      <c r="J834" s="15">
        <f t="shared" si="151"/>
        <v>5.6999999999999877</v>
      </c>
      <c r="K834" s="5">
        <f t="shared" si="144"/>
        <v>302</v>
      </c>
      <c r="L834" s="1">
        <f t="shared" si="145"/>
        <v>5.6970934865054046</v>
      </c>
      <c r="M834" s="2">
        <f t="shared" si="146"/>
        <v>18.013677216545513</v>
      </c>
      <c r="N834" s="3" t="b">
        <f t="shared" si="155"/>
        <v>0</v>
      </c>
      <c r="O834" s="3" t="str">
        <f t="shared" si="152"/>
        <v/>
      </c>
      <c r="P834" s="4" t="str">
        <f t="shared" si="153"/>
        <v/>
      </c>
      <c r="Q834" s="4" t="str">
        <f t="shared" si="154"/>
        <v/>
      </c>
      <c r="R834" s="4" t="str">
        <f t="shared" si="147"/>
        <v/>
      </c>
      <c r="S834" s="4" t="str">
        <f t="shared" si="148"/>
        <v/>
      </c>
      <c r="T834" s="100" t="str">
        <f t="shared" si="149"/>
        <v/>
      </c>
      <c r="V834" s="113"/>
    </row>
    <row r="835" spans="8:22" s="103" customFormat="1" x14ac:dyDescent="0.2">
      <c r="H835" s="14" t="e">
        <f t="shared" si="150"/>
        <v>#NUM!</v>
      </c>
      <c r="I835" s="104" t="e">
        <f>IF(ISNUMBER(results!C$38),4*PI()*F835/((G835*0.001)^2*results!C$38),4*PI()*F835/((G835*0.001)^2*results!D$38))</f>
        <v>#DIV/0!</v>
      </c>
      <c r="J835" s="15">
        <f t="shared" si="151"/>
        <v>5.6999999999999877</v>
      </c>
      <c r="K835" s="5">
        <f t="shared" si="144"/>
        <v>302</v>
      </c>
      <c r="L835" s="1">
        <f t="shared" si="145"/>
        <v>5.6970934865054046</v>
      </c>
      <c r="M835" s="2">
        <f t="shared" si="146"/>
        <v>18.013677216545513</v>
      </c>
      <c r="N835" s="3" t="b">
        <f t="shared" si="155"/>
        <v>0</v>
      </c>
      <c r="O835" s="3" t="str">
        <f t="shared" si="152"/>
        <v/>
      </c>
      <c r="P835" s="4" t="str">
        <f t="shared" si="153"/>
        <v/>
      </c>
      <c r="Q835" s="4" t="str">
        <f t="shared" si="154"/>
        <v/>
      </c>
      <c r="R835" s="4" t="str">
        <f t="shared" si="147"/>
        <v/>
      </c>
      <c r="S835" s="4" t="str">
        <f t="shared" si="148"/>
        <v/>
      </c>
      <c r="T835" s="100" t="str">
        <f t="shared" si="149"/>
        <v/>
      </c>
      <c r="V835" s="113"/>
    </row>
    <row r="836" spans="8:22" s="103" customFormat="1" x14ac:dyDescent="0.2">
      <c r="H836" s="14" t="e">
        <f t="shared" si="150"/>
        <v>#NUM!</v>
      </c>
      <c r="I836" s="104" t="e">
        <f>IF(ISNUMBER(results!C$38),4*PI()*F836/((G836*0.001)^2*results!C$38),4*PI()*F836/((G836*0.001)^2*results!D$38))</f>
        <v>#DIV/0!</v>
      </c>
      <c r="J836" s="15">
        <f t="shared" si="151"/>
        <v>5.6999999999999877</v>
      </c>
      <c r="K836" s="5">
        <f t="shared" ref="K836:K899" si="156">IF(NOT(J836=FALSE),MATCH(J836,H:H),"")</f>
        <v>302</v>
      </c>
      <c r="L836" s="1">
        <f t="shared" ref="L836:L899" si="157">IF(NOT(J836=FALSE),INDEX(H:H,K836),"")</f>
        <v>5.6970934865054046</v>
      </c>
      <c r="M836" s="2">
        <f t="shared" ref="M836:M899" si="158">IF(NOT(J836=FALSE),INDEX(I:I,K836),"")</f>
        <v>18.013677216545513</v>
      </c>
      <c r="N836" s="3" t="b">
        <f t="shared" si="155"/>
        <v>0</v>
      </c>
      <c r="O836" s="3" t="str">
        <f t="shared" si="152"/>
        <v/>
      </c>
      <c r="P836" s="4" t="str">
        <f t="shared" si="153"/>
        <v/>
      </c>
      <c r="Q836" s="4" t="str">
        <f t="shared" si="154"/>
        <v/>
      </c>
      <c r="R836" s="4" t="str">
        <f t="shared" ref="R836:R899" si="159">IF(NOT(Q836=""),Q836-(P836*V$29),"")</f>
        <v/>
      </c>
      <c r="S836" s="4" t="str">
        <f t="shared" ref="S836:S899" si="160">IF(NOT(Q836=""),(Q836-V$30)/P836,"")</f>
        <v/>
      </c>
      <c r="T836" s="100" t="str">
        <f t="shared" ref="T836:T899" si="161">IF(NOT(Q836=""),((V$29-(Q836-V$30)/P836))^2,"")</f>
        <v/>
      </c>
      <c r="V836" s="113"/>
    </row>
    <row r="837" spans="8:22" s="103" customFormat="1" x14ac:dyDescent="0.2">
      <c r="H837" s="14" t="e">
        <f t="shared" ref="H837:H900" si="162">LN(E837)</f>
        <v>#NUM!</v>
      </c>
      <c r="I837" s="104" t="e">
        <f>IF(ISNUMBER(results!C$38),4*PI()*F837/((G837*0.001)^2*results!C$38),4*PI()*F837/((G837*0.001)^2*results!D$38))</f>
        <v>#DIV/0!</v>
      </c>
      <c r="J837" s="15">
        <f t="shared" ref="J837:J900" si="163">IF(J836="","",IF(J836+V$5&lt;=LN(X$9),J836+V$5,J836))</f>
        <v>5.6999999999999877</v>
      </c>
      <c r="K837" s="5">
        <f t="shared" si="156"/>
        <v>302</v>
      </c>
      <c r="L837" s="1">
        <f t="shared" si="157"/>
        <v>5.6970934865054046</v>
      </c>
      <c r="M837" s="2">
        <f t="shared" si="158"/>
        <v>18.013677216545513</v>
      </c>
      <c r="N837" s="3" t="b">
        <f t="shared" si="155"/>
        <v>0</v>
      </c>
      <c r="O837" s="3" t="str">
        <f t="shared" ref="O837:O900" si="164">IF(NOT(N837=FALSE),MATCH(N837,H:H),"")</f>
        <v/>
      </c>
      <c r="P837" s="4" t="str">
        <f t="shared" ref="P837:P900" si="165">IF(NOT(OR(O837=O836,N837=FALSE)),INDEX(H:H,O837),"")</f>
        <v/>
      </c>
      <c r="Q837" s="4" t="str">
        <f t="shared" ref="Q837:Q900" si="166">IF(NOT(OR(O837=O836,N837=FALSE)),INDEX(I:I,O837),"")</f>
        <v/>
      </c>
      <c r="R837" s="4" t="str">
        <f t="shared" si="159"/>
        <v/>
      </c>
      <c r="S837" s="4" t="str">
        <f t="shared" si="160"/>
        <v/>
      </c>
      <c r="T837" s="100" t="str">
        <f t="shared" si="161"/>
        <v/>
      </c>
      <c r="V837" s="113"/>
    </row>
    <row r="838" spans="8:22" s="103" customFormat="1" x14ac:dyDescent="0.2">
      <c r="H838" s="14" t="e">
        <f t="shared" si="162"/>
        <v>#NUM!</v>
      </c>
      <c r="I838" s="104" t="e">
        <f>IF(ISNUMBER(results!C$38),4*PI()*F838/((G838*0.001)^2*results!C$38),4*PI()*F838/((G838*0.001)^2*results!D$38))</f>
        <v>#DIV/0!</v>
      </c>
      <c r="J838" s="15">
        <f t="shared" si="163"/>
        <v>5.6999999999999877</v>
      </c>
      <c r="K838" s="5">
        <f t="shared" si="156"/>
        <v>302</v>
      </c>
      <c r="L838" s="1">
        <f t="shared" si="157"/>
        <v>5.6970934865054046</v>
      </c>
      <c r="M838" s="2">
        <f t="shared" si="158"/>
        <v>18.013677216545513</v>
      </c>
      <c r="N838" s="3" t="b">
        <f t="shared" ref="N838:N901" si="167">IF(AND((N837+V$5)&lt;V$4,NOT(N837=FALSE)),N837+V$5)</f>
        <v>0</v>
      </c>
      <c r="O838" s="3" t="str">
        <f t="shared" si="164"/>
        <v/>
      </c>
      <c r="P838" s="4" t="str">
        <f t="shared" si="165"/>
        <v/>
      </c>
      <c r="Q838" s="4" t="str">
        <f t="shared" si="166"/>
        <v/>
      </c>
      <c r="R838" s="4" t="str">
        <f t="shared" si="159"/>
        <v/>
      </c>
      <c r="S838" s="4" t="str">
        <f t="shared" si="160"/>
        <v/>
      </c>
      <c r="T838" s="100" t="str">
        <f t="shared" si="161"/>
        <v/>
      </c>
      <c r="V838" s="113"/>
    </row>
    <row r="839" spans="8:22" s="103" customFormat="1" x14ac:dyDescent="0.2">
      <c r="H839" s="14" t="e">
        <f t="shared" si="162"/>
        <v>#NUM!</v>
      </c>
      <c r="I839" s="104" t="e">
        <f>IF(ISNUMBER(results!C$38),4*PI()*F839/((G839*0.001)^2*results!C$38),4*PI()*F839/((G839*0.001)^2*results!D$38))</f>
        <v>#DIV/0!</v>
      </c>
      <c r="J839" s="15">
        <f t="shared" si="163"/>
        <v>5.6999999999999877</v>
      </c>
      <c r="K839" s="5">
        <f t="shared" si="156"/>
        <v>302</v>
      </c>
      <c r="L839" s="1">
        <f t="shared" si="157"/>
        <v>5.6970934865054046</v>
      </c>
      <c r="M839" s="2">
        <f t="shared" si="158"/>
        <v>18.013677216545513</v>
      </c>
      <c r="N839" s="3" t="b">
        <f t="shared" si="167"/>
        <v>0</v>
      </c>
      <c r="O839" s="3" t="str">
        <f t="shared" si="164"/>
        <v/>
      </c>
      <c r="P839" s="4" t="str">
        <f t="shared" si="165"/>
        <v/>
      </c>
      <c r="Q839" s="4" t="str">
        <f t="shared" si="166"/>
        <v/>
      </c>
      <c r="R839" s="4" t="str">
        <f t="shared" si="159"/>
        <v/>
      </c>
      <c r="S839" s="4" t="str">
        <f t="shared" si="160"/>
        <v/>
      </c>
      <c r="T839" s="100" t="str">
        <f t="shared" si="161"/>
        <v/>
      </c>
      <c r="V839" s="113"/>
    </row>
    <row r="840" spans="8:22" s="103" customFormat="1" x14ac:dyDescent="0.2">
      <c r="H840" s="14" t="e">
        <f t="shared" si="162"/>
        <v>#NUM!</v>
      </c>
      <c r="I840" s="104" t="e">
        <f>IF(ISNUMBER(results!C$38),4*PI()*F840/((G840*0.001)^2*results!C$38),4*PI()*F840/((G840*0.001)^2*results!D$38))</f>
        <v>#DIV/0!</v>
      </c>
      <c r="J840" s="15">
        <f t="shared" si="163"/>
        <v>5.6999999999999877</v>
      </c>
      <c r="K840" s="5">
        <f t="shared" si="156"/>
        <v>302</v>
      </c>
      <c r="L840" s="1">
        <f t="shared" si="157"/>
        <v>5.6970934865054046</v>
      </c>
      <c r="M840" s="2">
        <f t="shared" si="158"/>
        <v>18.013677216545513</v>
      </c>
      <c r="N840" s="3" t="b">
        <f t="shared" si="167"/>
        <v>0</v>
      </c>
      <c r="O840" s="3" t="str">
        <f t="shared" si="164"/>
        <v/>
      </c>
      <c r="P840" s="4" t="str">
        <f t="shared" si="165"/>
        <v/>
      </c>
      <c r="Q840" s="4" t="str">
        <f t="shared" si="166"/>
        <v/>
      </c>
      <c r="R840" s="4" t="str">
        <f t="shared" si="159"/>
        <v/>
      </c>
      <c r="S840" s="4" t="str">
        <f t="shared" si="160"/>
        <v/>
      </c>
      <c r="T840" s="100" t="str">
        <f t="shared" si="161"/>
        <v/>
      </c>
      <c r="V840" s="113"/>
    </row>
    <row r="841" spans="8:22" s="103" customFormat="1" x14ac:dyDescent="0.2">
      <c r="H841" s="14" t="e">
        <f t="shared" si="162"/>
        <v>#NUM!</v>
      </c>
      <c r="I841" s="104" t="e">
        <f>IF(ISNUMBER(results!C$38),4*PI()*F841/((G841*0.001)^2*results!C$38),4*PI()*F841/((G841*0.001)^2*results!D$38))</f>
        <v>#DIV/0!</v>
      </c>
      <c r="J841" s="15">
        <f t="shared" si="163"/>
        <v>5.6999999999999877</v>
      </c>
      <c r="K841" s="5">
        <f t="shared" si="156"/>
        <v>302</v>
      </c>
      <c r="L841" s="1">
        <f t="shared" si="157"/>
        <v>5.6970934865054046</v>
      </c>
      <c r="M841" s="2">
        <f t="shared" si="158"/>
        <v>18.013677216545513</v>
      </c>
      <c r="N841" s="3" t="b">
        <f t="shared" si="167"/>
        <v>0</v>
      </c>
      <c r="O841" s="3" t="str">
        <f t="shared" si="164"/>
        <v/>
      </c>
      <c r="P841" s="4" t="str">
        <f t="shared" si="165"/>
        <v/>
      </c>
      <c r="Q841" s="4" t="str">
        <f t="shared" si="166"/>
        <v/>
      </c>
      <c r="R841" s="4" t="str">
        <f t="shared" si="159"/>
        <v/>
      </c>
      <c r="S841" s="4" t="str">
        <f t="shared" si="160"/>
        <v/>
      </c>
      <c r="T841" s="100" t="str">
        <f t="shared" si="161"/>
        <v/>
      </c>
      <c r="V841" s="113"/>
    </row>
    <row r="842" spans="8:22" s="103" customFormat="1" x14ac:dyDescent="0.2">
      <c r="H842" s="14" t="e">
        <f t="shared" si="162"/>
        <v>#NUM!</v>
      </c>
      <c r="I842" s="104" t="e">
        <f>IF(ISNUMBER(results!C$38),4*PI()*F842/((G842*0.001)^2*results!C$38),4*PI()*F842/((G842*0.001)^2*results!D$38))</f>
        <v>#DIV/0!</v>
      </c>
      <c r="J842" s="15">
        <f t="shared" si="163"/>
        <v>5.6999999999999877</v>
      </c>
      <c r="K842" s="5">
        <f t="shared" si="156"/>
        <v>302</v>
      </c>
      <c r="L842" s="1">
        <f t="shared" si="157"/>
        <v>5.6970934865054046</v>
      </c>
      <c r="M842" s="2">
        <f t="shared" si="158"/>
        <v>18.013677216545513</v>
      </c>
      <c r="N842" s="3" t="b">
        <f t="shared" si="167"/>
        <v>0</v>
      </c>
      <c r="O842" s="3" t="str">
        <f t="shared" si="164"/>
        <v/>
      </c>
      <c r="P842" s="4" t="str">
        <f t="shared" si="165"/>
        <v/>
      </c>
      <c r="Q842" s="4" t="str">
        <f t="shared" si="166"/>
        <v/>
      </c>
      <c r="R842" s="4" t="str">
        <f t="shared" si="159"/>
        <v/>
      </c>
      <c r="S842" s="4" t="str">
        <f t="shared" si="160"/>
        <v/>
      </c>
      <c r="T842" s="100" t="str">
        <f t="shared" si="161"/>
        <v/>
      </c>
      <c r="V842" s="113"/>
    </row>
    <row r="843" spans="8:22" s="103" customFormat="1" x14ac:dyDescent="0.2">
      <c r="H843" s="14" t="e">
        <f t="shared" si="162"/>
        <v>#NUM!</v>
      </c>
      <c r="I843" s="104" t="e">
        <f>IF(ISNUMBER(results!C$38),4*PI()*F843/((G843*0.001)^2*results!C$38),4*PI()*F843/((G843*0.001)^2*results!D$38))</f>
        <v>#DIV/0!</v>
      </c>
      <c r="J843" s="15">
        <f t="shared" si="163"/>
        <v>5.6999999999999877</v>
      </c>
      <c r="K843" s="5">
        <f t="shared" si="156"/>
        <v>302</v>
      </c>
      <c r="L843" s="1">
        <f t="shared" si="157"/>
        <v>5.6970934865054046</v>
      </c>
      <c r="M843" s="2">
        <f t="shared" si="158"/>
        <v>18.013677216545513</v>
      </c>
      <c r="N843" s="3" t="b">
        <f t="shared" si="167"/>
        <v>0</v>
      </c>
      <c r="O843" s="3" t="str">
        <f t="shared" si="164"/>
        <v/>
      </c>
      <c r="P843" s="4" t="str">
        <f t="shared" si="165"/>
        <v/>
      </c>
      <c r="Q843" s="4" t="str">
        <f t="shared" si="166"/>
        <v/>
      </c>
      <c r="R843" s="4" t="str">
        <f t="shared" si="159"/>
        <v/>
      </c>
      <c r="S843" s="4" t="str">
        <f t="shared" si="160"/>
        <v/>
      </c>
      <c r="T843" s="100" t="str">
        <f t="shared" si="161"/>
        <v/>
      </c>
      <c r="V843" s="113"/>
    </row>
    <row r="844" spans="8:22" s="103" customFormat="1" x14ac:dyDescent="0.2">
      <c r="H844" s="14" t="e">
        <f t="shared" si="162"/>
        <v>#NUM!</v>
      </c>
      <c r="I844" s="104" t="e">
        <f>IF(ISNUMBER(results!C$38),4*PI()*F844/((G844*0.001)^2*results!C$38),4*PI()*F844/((G844*0.001)^2*results!D$38))</f>
        <v>#DIV/0!</v>
      </c>
      <c r="J844" s="15">
        <f t="shared" si="163"/>
        <v>5.6999999999999877</v>
      </c>
      <c r="K844" s="5">
        <f t="shared" si="156"/>
        <v>302</v>
      </c>
      <c r="L844" s="1">
        <f t="shared" si="157"/>
        <v>5.6970934865054046</v>
      </c>
      <c r="M844" s="2">
        <f t="shared" si="158"/>
        <v>18.013677216545513</v>
      </c>
      <c r="N844" s="3" t="b">
        <f t="shared" si="167"/>
        <v>0</v>
      </c>
      <c r="O844" s="3" t="str">
        <f t="shared" si="164"/>
        <v/>
      </c>
      <c r="P844" s="4" t="str">
        <f t="shared" si="165"/>
        <v/>
      </c>
      <c r="Q844" s="4" t="str">
        <f t="shared" si="166"/>
        <v/>
      </c>
      <c r="R844" s="4" t="str">
        <f t="shared" si="159"/>
        <v/>
      </c>
      <c r="S844" s="4" t="str">
        <f t="shared" si="160"/>
        <v/>
      </c>
      <c r="T844" s="100" t="str">
        <f t="shared" si="161"/>
        <v/>
      </c>
      <c r="V844" s="113"/>
    </row>
    <row r="845" spans="8:22" s="103" customFormat="1" x14ac:dyDescent="0.2">
      <c r="H845" s="14" t="e">
        <f t="shared" si="162"/>
        <v>#NUM!</v>
      </c>
      <c r="I845" s="104" t="e">
        <f>IF(ISNUMBER(results!C$38),4*PI()*F845/((G845*0.001)^2*results!C$38),4*PI()*F845/((G845*0.001)^2*results!D$38))</f>
        <v>#DIV/0!</v>
      </c>
      <c r="J845" s="15">
        <f t="shared" si="163"/>
        <v>5.6999999999999877</v>
      </c>
      <c r="K845" s="5">
        <f t="shared" si="156"/>
        <v>302</v>
      </c>
      <c r="L845" s="1">
        <f t="shared" si="157"/>
        <v>5.6970934865054046</v>
      </c>
      <c r="M845" s="2">
        <f t="shared" si="158"/>
        <v>18.013677216545513</v>
      </c>
      <c r="N845" s="3" t="b">
        <f t="shared" si="167"/>
        <v>0</v>
      </c>
      <c r="O845" s="3" t="str">
        <f t="shared" si="164"/>
        <v/>
      </c>
      <c r="P845" s="4" t="str">
        <f t="shared" si="165"/>
        <v/>
      </c>
      <c r="Q845" s="4" t="str">
        <f t="shared" si="166"/>
        <v/>
      </c>
      <c r="R845" s="4" t="str">
        <f t="shared" si="159"/>
        <v/>
      </c>
      <c r="S845" s="4" t="str">
        <f t="shared" si="160"/>
        <v/>
      </c>
      <c r="T845" s="100" t="str">
        <f t="shared" si="161"/>
        <v/>
      </c>
      <c r="V845" s="113"/>
    </row>
    <row r="846" spans="8:22" s="103" customFormat="1" x14ac:dyDescent="0.2">
      <c r="H846" s="14" t="e">
        <f t="shared" si="162"/>
        <v>#NUM!</v>
      </c>
      <c r="I846" s="104" t="e">
        <f>IF(ISNUMBER(results!C$38),4*PI()*F846/((G846*0.001)^2*results!C$38),4*PI()*F846/((G846*0.001)^2*results!D$38))</f>
        <v>#DIV/0!</v>
      </c>
      <c r="J846" s="15">
        <f t="shared" si="163"/>
        <v>5.6999999999999877</v>
      </c>
      <c r="K846" s="5">
        <f t="shared" si="156"/>
        <v>302</v>
      </c>
      <c r="L846" s="1">
        <f t="shared" si="157"/>
        <v>5.6970934865054046</v>
      </c>
      <c r="M846" s="2">
        <f t="shared" si="158"/>
        <v>18.013677216545513</v>
      </c>
      <c r="N846" s="3" t="b">
        <f t="shared" si="167"/>
        <v>0</v>
      </c>
      <c r="O846" s="3" t="str">
        <f t="shared" si="164"/>
        <v/>
      </c>
      <c r="P846" s="4" t="str">
        <f t="shared" si="165"/>
        <v/>
      </c>
      <c r="Q846" s="4" t="str">
        <f t="shared" si="166"/>
        <v/>
      </c>
      <c r="R846" s="4" t="str">
        <f t="shared" si="159"/>
        <v/>
      </c>
      <c r="S846" s="4" t="str">
        <f t="shared" si="160"/>
        <v/>
      </c>
      <c r="T846" s="100" t="str">
        <f t="shared" si="161"/>
        <v/>
      </c>
      <c r="V846" s="113"/>
    </row>
    <row r="847" spans="8:22" s="103" customFormat="1" x14ac:dyDescent="0.2">
      <c r="H847" s="14" t="e">
        <f t="shared" si="162"/>
        <v>#NUM!</v>
      </c>
      <c r="I847" s="104" t="e">
        <f>IF(ISNUMBER(results!C$38),4*PI()*F847/((G847*0.001)^2*results!C$38),4*PI()*F847/((G847*0.001)^2*results!D$38))</f>
        <v>#DIV/0!</v>
      </c>
      <c r="J847" s="15">
        <f t="shared" si="163"/>
        <v>5.6999999999999877</v>
      </c>
      <c r="K847" s="5">
        <f t="shared" si="156"/>
        <v>302</v>
      </c>
      <c r="L847" s="1">
        <f t="shared" si="157"/>
        <v>5.6970934865054046</v>
      </c>
      <c r="M847" s="2">
        <f t="shared" si="158"/>
        <v>18.013677216545513</v>
      </c>
      <c r="N847" s="3" t="b">
        <f t="shared" si="167"/>
        <v>0</v>
      </c>
      <c r="O847" s="3" t="str">
        <f t="shared" si="164"/>
        <v/>
      </c>
      <c r="P847" s="4" t="str">
        <f t="shared" si="165"/>
        <v/>
      </c>
      <c r="Q847" s="4" t="str">
        <f t="shared" si="166"/>
        <v/>
      </c>
      <c r="R847" s="4" t="str">
        <f t="shared" si="159"/>
        <v/>
      </c>
      <c r="S847" s="4" t="str">
        <f t="shared" si="160"/>
        <v/>
      </c>
      <c r="T847" s="100" t="str">
        <f t="shared" si="161"/>
        <v/>
      </c>
      <c r="V847" s="113"/>
    </row>
    <row r="848" spans="8:22" s="103" customFormat="1" x14ac:dyDescent="0.2">
      <c r="H848" s="14" t="e">
        <f t="shared" si="162"/>
        <v>#NUM!</v>
      </c>
      <c r="I848" s="104" t="e">
        <f>IF(ISNUMBER(results!C$38),4*PI()*F848/((G848*0.001)^2*results!C$38),4*PI()*F848/((G848*0.001)^2*results!D$38))</f>
        <v>#DIV/0!</v>
      </c>
      <c r="J848" s="15">
        <f t="shared" si="163"/>
        <v>5.6999999999999877</v>
      </c>
      <c r="K848" s="5">
        <f t="shared" si="156"/>
        <v>302</v>
      </c>
      <c r="L848" s="1">
        <f t="shared" si="157"/>
        <v>5.6970934865054046</v>
      </c>
      <c r="M848" s="2">
        <f t="shared" si="158"/>
        <v>18.013677216545513</v>
      </c>
      <c r="N848" s="3" t="b">
        <f t="shared" si="167"/>
        <v>0</v>
      </c>
      <c r="O848" s="3" t="str">
        <f t="shared" si="164"/>
        <v/>
      </c>
      <c r="P848" s="4" t="str">
        <f t="shared" si="165"/>
        <v/>
      </c>
      <c r="Q848" s="4" t="str">
        <f t="shared" si="166"/>
        <v/>
      </c>
      <c r="R848" s="4" t="str">
        <f t="shared" si="159"/>
        <v/>
      </c>
      <c r="S848" s="4" t="str">
        <f t="shared" si="160"/>
        <v/>
      </c>
      <c r="T848" s="100" t="str">
        <f t="shared" si="161"/>
        <v/>
      </c>
      <c r="V848" s="113"/>
    </row>
    <row r="849" spans="8:22" s="103" customFormat="1" x14ac:dyDescent="0.2">
      <c r="H849" s="14" t="e">
        <f t="shared" si="162"/>
        <v>#NUM!</v>
      </c>
      <c r="I849" s="104" t="e">
        <f>IF(ISNUMBER(results!C$38),4*PI()*F849/((G849*0.001)^2*results!C$38),4*PI()*F849/((G849*0.001)^2*results!D$38))</f>
        <v>#DIV/0!</v>
      </c>
      <c r="J849" s="15">
        <f t="shared" si="163"/>
        <v>5.6999999999999877</v>
      </c>
      <c r="K849" s="5">
        <f t="shared" si="156"/>
        <v>302</v>
      </c>
      <c r="L849" s="1">
        <f t="shared" si="157"/>
        <v>5.6970934865054046</v>
      </c>
      <c r="M849" s="2">
        <f t="shared" si="158"/>
        <v>18.013677216545513</v>
      </c>
      <c r="N849" s="3" t="b">
        <f t="shared" si="167"/>
        <v>0</v>
      </c>
      <c r="O849" s="3" t="str">
        <f t="shared" si="164"/>
        <v/>
      </c>
      <c r="P849" s="4" t="str">
        <f t="shared" si="165"/>
        <v/>
      </c>
      <c r="Q849" s="4" t="str">
        <f t="shared" si="166"/>
        <v/>
      </c>
      <c r="R849" s="4" t="str">
        <f t="shared" si="159"/>
        <v/>
      </c>
      <c r="S849" s="4" t="str">
        <f t="shared" si="160"/>
        <v/>
      </c>
      <c r="T849" s="100" t="str">
        <f t="shared" si="161"/>
        <v/>
      </c>
      <c r="V849" s="113"/>
    </row>
    <row r="850" spans="8:22" s="103" customFormat="1" x14ac:dyDescent="0.2">
      <c r="H850" s="14" t="e">
        <f t="shared" si="162"/>
        <v>#NUM!</v>
      </c>
      <c r="I850" s="104" t="e">
        <f>IF(ISNUMBER(results!C$38),4*PI()*F850/((G850*0.001)^2*results!C$38),4*PI()*F850/((G850*0.001)^2*results!D$38))</f>
        <v>#DIV/0!</v>
      </c>
      <c r="J850" s="15">
        <f t="shared" si="163"/>
        <v>5.6999999999999877</v>
      </c>
      <c r="K850" s="5">
        <f t="shared" si="156"/>
        <v>302</v>
      </c>
      <c r="L850" s="1">
        <f t="shared" si="157"/>
        <v>5.6970934865054046</v>
      </c>
      <c r="M850" s="2">
        <f t="shared" si="158"/>
        <v>18.013677216545513</v>
      </c>
      <c r="N850" s="3" t="b">
        <f t="shared" si="167"/>
        <v>0</v>
      </c>
      <c r="O850" s="3" t="str">
        <f t="shared" si="164"/>
        <v/>
      </c>
      <c r="P850" s="4" t="str">
        <f t="shared" si="165"/>
        <v/>
      </c>
      <c r="Q850" s="4" t="str">
        <f t="shared" si="166"/>
        <v/>
      </c>
      <c r="R850" s="4" t="str">
        <f t="shared" si="159"/>
        <v/>
      </c>
      <c r="S850" s="4" t="str">
        <f t="shared" si="160"/>
        <v/>
      </c>
      <c r="T850" s="100" t="str">
        <f t="shared" si="161"/>
        <v/>
      </c>
      <c r="V850" s="113"/>
    </row>
    <row r="851" spans="8:22" s="103" customFormat="1" x14ac:dyDescent="0.2">
      <c r="H851" s="14" t="e">
        <f t="shared" si="162"/>
        <v>#NUM!</v>
      </c>
      <c r="I851" s="104" t="e">
        <f>IF(ISNUMBER(results!C$38),4*PI()*F851/((G851*0.001)^2*results!C$38),4*PI()*F851/((G851*0.001)^2*results!D$38))</f>
        <v>#DIV/0!</v>
      </c>
      <c r="J851" s="15">
        <f t="shared" si="163"/>
        <v>5.6999999999999877</v>
      </c>
      <c r="K851" s="5">
        <f t="shared" si="156"/>
        <v>302</v>
      </c>
      <c r="L851" s="1">
        <f t="shared" si="157"/>
        <v>5.6970934865054046</v>
      </c>
      <c r="M851" s="2">
        <f t="shared" si="158"/>
        <v>18.013677216545513</v>
      </c>
      <c r="N851" s="3" t="b">
        <f t="shared" si="167"/>
        <v>0</v>
      </c>
      <c r="O851" s="3" t="str">
        <f t="shared" si="164"/>
        <v/>
      </c>
      <c r="P851" s="4" t="str">
        <f t="shared" si="165"/>
        <v/>
      </c>
      <c r="Q851" s="4" t="str">
        <f t="shared" si="166"/>
        <v/>
      </c>
      <c r="R851" s="4" t="str">
        <f t="shared" si="159"/>
        <v/>
      </c>
      <c r="S851" s="4" t="str">
        <f t="shared" si="160"/>
        <v/>
      </c>
      <c r="T851" s="100" t="str">
        <f t="shared" si="161"/>
        <v/>
      </c>
      <c r="V851" s="113"/>
    </row>
    <row r="852" spans="8:22" s="103" customFormat="1" x14ac:dyDescent="0.2">
      <c r="H852" s="14" t="e">
        <f t="shared" si="162"/>
        <v>#NUM!</v>
      </c>
      <c r="I852" s="104" t="e">
        <f>IF(ISNUMBER(results!C$38),4*PI()*F852/((G852*0.001)^2*results!C$38),4*PI()*F852/((G852*0.001)^2*results!D$38))</f>
        <v>#DIV/0!</v>
      </c>
      <c r="J852" s="15">
        <f t="shared" si="163"/>
        <v>5.6999999999999877</v>
      </c>
      <c r="K852" s="5">
        <f t="shared" si="156"/>
        <v>302</v>
      </c>
      <c r="L852" s="1">
        <f t="shared" si="157"/>
        <v>5.6970934865054046</v>
      </c>
      <c r="M852" s="2">
        <f t="shared" si="158"/>
        <v>18.013677216545513</v>
      </c>
      <c r="N852" s="3" t="b">
        <f t="shared" si="167"/>
        <v>0</v>
      </c>
      <c r="O852" s="3" t="str">
        <f t="shared" si="164"/>
        <v/>
      </c>
      <c r="P852" s="4" t="str">
        <f t="shared" si="165"/>
        <v/>
      </c>
      <c r="Q852" s="4" t="str">
        <f t="shared" si="166"/>
        <v/>
      </c>
      <c r="R852" s="4" t="str">
        <f t="shared" si="159"/>
        <v/>
      </c>
      <c r="S852" s="4" t="str">
        <f t="shared" si="160"/>
        <v/>
      </c>
      <c r="T852" s="100" t="str">
        <f t="shared" si="161"/>
        <v/>
      </c>
      <c r="V852" s="113"/>
    </row>
    <row r="853" spans="8:22" s="103" customFormat="1" x14ac:dyDescent="0.2">
      <c r="H853" s="14" t="e">
        <f t="shared" si="162"/>
        <v>#NUM!</v>
      </c>
      <c r="I853" s="104" t="e">
        <f>IF(ISNUMBER(results!C$38),4*PI()*F853/((G853*0.001)^2*results!C$38),4*PI()*F853/((G853*0.001)^2*results!D$38))</f>
        <v>#DIV/0!</v>
      </c>
      <c r="J853" s="15">
        <f t="shared" si="163"/>
        <v>5.6999999999999877</v>
      </c>
      <c r="K853" s="5">
        <f t="shared" si="156"/>
        <v>302</v>
      </c>
      <c r="L853" s="1">
        <f t="shared" si="157"/>
        <v>5.6970934865054046</v>
      </c>
      <c r="M853" s="2">
        <f t="shared" si="158"/>
        <v>18.013677216545513</v>
      </c>
      <c r="N853" s="3" t="b">
        <f t="shared" si="167"/>
        <v>0</v>
      </c>
      <c r="O853" s="3" t="str">
        <f t="shared" si="164"/>
        <v/>
      </c>
      <c r="P853" s="4" t="str">
        <f t="shared" si="165"/>
        <v/>
      </c>
      <c r="Q853" s="4" t="str">
        <f t="shared" si="166"/>
        <v/>
      </c>
      <c r="R853" s="4" t="str">
        <f t="shared" si="159"/>
        <v/>
      </c>
      <c r="S853" s="4" t="str">
        <f t="shared" si="160"/>
        <v/>
      </c>
      <c r="T853" s="100" t="str">
        <f t="shared" si="161"/>
        <v/>
      </c>
      <c r="V853" s="113"/>
    </row>
    <row r="854" spans="8:22" s="103" customFormat="1" x14ac:dyDescent="0.2">
      <c r="H854" s="14" t="e">
        <f t="shared" si="162"/>
        <v>#NUM!</v>
      </c>
      <c r="I854" s="104" t="e">
        <f>IF(ISNUMBER(results!C$38),4*PI()*F854/((G854*0.001)^2*results!C$38),4*PI()*F854/((G854*0.001)^2*results!D$38))</f>
        <v>#DIV/0!</v>
      </c>
      <c r="J854" s="15">
        <f t="shared" si="163"/>
        <v>5.6999999999999877</v>
      </c>
      <c r="K854" s="5">
        <f t="shared" si="156"/>
        <v>302</v>
      </c>
      <c r="L854" s="1">
        <f t="shared" si="157"/>
        <v>5.6970934865054046</v>
      </c>
      <c r="M854" s="2">
        <f t="shared" si="158"/>
        <v>18.013677216545513</v>
      </c>
      <c r="N854" s="3" t="b">
        <f t="shared" si="167"/>
        <v>0</v>
      </c>
      <c r="O854" s="3" t="str">
        <f t="shared" si="164"/>
        <v/>
      </c>
      <c r="P854" s="4" t="str">
        <f t="shared" si="165"/>
        <v/>
      </c>
      <c r="Q854" s="4" t="str">
        <f t="shared" si="166"/>
        <v/>
      </c>
      <c r="R854" s="4" t="str">
        <f t="shared" si="159"/>
        <v/>
      </c>
      <c r="S854" s="4" t="str">
        <f t="shared" si="160"/>
        <v/>
      </c>
      <c r="T854" s="100" t="str">
        <f t="shared" si="161"/>
        <v/>
      </c>
      <c r="V854" s="113"/>
    </row>
    <row r="855" spans="8:22" s="103" customFormat="1" x14ac:dyDescent="0.2">
      <c r="H855" s="14" t="e">
        <f t="shared" si="162"/>
        <v>#NUM!</v>
      </c>
      <c r="I855" s="104" t="e">
        <f>IF(ISNUMBER(results!C$38),4*PI()*F855/((G855*0.001)^2*results!C$38),4*PI()*F855/((G855*0.001)^2*results!D$38))</f>
        <v>#DIV/0!</v>
      </c>
      <c r="J855" s="15">
        <f t="shared" si="163"/>
        <v>5.6999999999999877</v>
      </c>
      <c r="K855" s="5">
        <f t="shared" si="156"/>
        <v>302</v>
      </c>
      <c r="L855" s="1">
        <f t="shared" si="157"/>
        <v>5.6970934865054046</v>
      </c>
      <c r="M855" s="2">
        <f t="shared" si="158"/>
        <v>18.013677216545513</v>
      </c>
      <c r="N855" s="3" t="b">
        <f t="shared" si="167"/>
        <v>0</v>
      </c>
      <c r="O855" s="3" t="str">
        <f t="shared" si="164"/>
        <v/>
      </c>
      <c r="P855" s="4" t="str">
        <f t="shared" si="165"/>
        <v/>
      </c>
      <c r="Q855" s="4" t="str">
        <f t="shared" si="166"/>
        <v/>
      </c>
      <c r="R855" s="4" t="str">
        <f t="shared" si="159"/>
        <v/>
      </c>
      <c r="S855" s="4" t="str">
        <f t="shared" si="160"/>
        <v/>
      </c>
      <c r="T855" s="100" t="str">
        <f t="shared" si="161"/>
        <v/>
      </c>
      <c r="V855" s="113"/>
    </row>
    <row r="856" spans="8:22" s="103" customFormat="1" x14ac:dyDescent="0.2">
      <c r="H856" s="14" t="e">
        <f t="shared" si="162"/>
        <v>#NUM!</v>
      </c>
      <c r="I856" s="104" t="e">
        <f>IF(ISNUMBER(results!C$38),4*PI()*F856/((G856*0.001)^2*results!C$38),4*PI()*F856/((G856*0.001)^2*results!D$38))</f>
        <v>#DIV/0!</v>
      </c>
      <c r="J856" s="15">
        <f t="shared" si="163"/>
        <v>5.6999999999999877</v>
      </c>
      <c r="K856" s="5">
        <f t="shared" si="156"/>
        <v>302</v>
      </c>
      <c r="L856" s="1">
        <f t="shared" si="157"/>
        <v>5.6970934865054046</v>
      </c>
      <c r="M856" s="2">
        <f t="shared" si="158"/>
        <v>18.013677216545513</v>
      </c>
      <c r="N856" s="3" t="b">
        <f t="shared" si="167"/>
        <v>0</v>
      </c>
      <c r="O856" s="3" t="str">
        <f t="shared" si="164"/>
        <v/>
      </c>
      <c r="P856" s="4" t="str">
        <f t="shared" si="165"/>
        <v/>
      </c>
      <c r="Q856" s="4" t="str">
        <f t="shared" si="166"/>
        <v/>
      </c>
      <c r="R856" s="4" t="str">
        <f t="shared" si="159"/>
        <v/>
      </c>
      <c r="S856" s="4" t="str">
        <f t="shared" si="160"/>
        <v/>
      </c>
      <c r="T856" s="100" t="str">
        <f t="shared" si="161"/>
        <v/>
      </c>
      <c r="V856" s="113"/>
    </row>
    <row r="857" spans="8:22" s="103" customFormat="1" x14ac:dyDescent="0.2">
      <c r="H857" s="14" t="e">
        <f t="shared" si="162"/>
        <v>#NUM!</v>
      </c>
      <c r="I857" s="104" t="e">
        <f>IF(ISNUMBER(results!C$38),4*PI()*F857/((G857*0.001)^2*results!C$38),4*PI()*F857/((G857*0.001)^2*results!D$38))</f>
        <v>#DIV/0!</v>
      </c>
      <c r="J857" s="15">
        <f t="shared" si="163"/>
        <v>5.6999999999999877</v>
      </c>
      <c r="K857" s="5">
        <f t="shared" si="156"/>
        <v>302</v>
      </c>
      <c r="L857" s="1">
        <f t="shared" si="157"/>
        <v>5.6970934865054046</v>
      </c>
      <c r="M857" s="2">
        <f t="shared" si="158"/>
        <v>18.013677216545513</v>
      </c>
      <c r="N857" s="3" t="b">
        <f t="shared" si="167"/>
        <v>0</v>
      </c>
      <c r="O857" s="3" t="str">
        <f t="shared" si="164"/>
        <v/>
      </c>
      <c r="P857" s="4" t="str">
        <f t="shared" si="165"/>
        <v/>
      </c>
      <c r="Q857" s="4" t="str">
        <f t="shared" si="166"/>
        <v/>
      </c>
      <c r="R857" s="4" t="str">
        <f t="shared" si="159"/>
        <v/>
      </c>
      <c r="S857" s="4" t="str">
        <f t="shared" si="160"/>
        <v/>
      </c>
      <c r="T857" s="100" t="str">
        <f t="shared" si="161"/>
        <v/>
      </c>
      <c r="V857" s="113"/>
    </row>
    <row r="858" spans="8:22" s="103" customFormat="1" x14ac:dyDescent="0.2">
      <c r="H858" s="14" t="e">
        <f t="shared" si="162"/>
        <v>#NUM!</v>
      </c>
      <c r="I858" s="104" t="e">
        <f>IF(ISNUMBER(results!C$38),4*PI()*F858/((G858*0.001)^2*results!C$38),4*PI()*F858/((G858*0.001)^2*results!D$38))</f>
        <v>#DIV/0!</v>
      </c>
      <c r="J858" s="15">
        <f t="shared" si="163"/>
        <v>5.6999999999999877</v>
      </c>
      <c r="K858" s="5">
        <f t="shared" si="156"/>
        <v>302</v>
      </c>
      <c r="L858" s="1">
        <f t="shared" si="157"/>
        <v>5.6970934865054046</v>
      </c>
      <c r="M858" s="2">
        <f t="shared" si="158"/>
        <v>18.013677216545513</v>
      </c>
      <c r="N858" s="3" t="b">
        <f t="shared" si="167"/>
        <v>0</v>
      </c>
      <c r="O858" s="3" t="str">
        <f t="shared" si="164"/>
        <v/>
      </c>
      <c r="P858" s="4" t="str">
        <f t="shared" si="165"/>
        <v/>
      </c>
      <c r="Q858" s="4" t="str">
        <f t="shared" si="166"/>
        <v/>
      </c>
      <c r="R858" s="4" t="str">
        <f t="shared" si="159"/>
        <v/>
      </c>
      <c r="S858" s="4" t="str">
        <f t="shared" si="160"/>
        <v/>
      </c>
      <c r="T858" s="100" t="str">
        <f t="shared" si="161"/>
        <v/>
      </c>
      <c r="V858" s="113"/>
    </row>
    <row r="859" spans="8:22" s="103" customFormat="1" x14ac:dyDescent="0.2">
      <c r="H859" s="14" t="e">
        <f t="shared" si="162"/>
        <v>#NUM!</v>
      </c>
      <c r="I859" s="104" t="e">
        <f>IF(ISNUMBER(results!C$38),4*PI()*F859/((G859*0.001)^2*results!C$38),4*PI()*F859/((G859*0.001)^2*results!D$38))</f>
        <v>#DIV/0!</v>
      </c>
      <c r="J859" s="15">
        <f t="shared" si="163"/>
        <v>5.6999999999999877</v>
      </c>
      <c r="K859" s="5">
        <f t="shared" si="156"/>
        <v>302</v>
      </c>
      <c r="L859" s="1">
        <f t="shared" si="157"/>
        <v>5.6970934865054046</v>
      </c>
      <c r="M859" s="2">
        <f t="shared" si="158"/>
        <v>18.013677216545513</v>
      </c>
      <c r="N859" s="3" t="b">
        <f t="shared" si="167"/>
        <v>0</v>
      </c>
      <c r="O859" s="3" t="str">
        <f t="shared" si="164"/>
        <v/>
      </c>
      <c r="P859" s="4" t="str">
        <f t="shared" si="165"/>
        <v/>
      </c>
      <c r="Q859" s="4" t="str">
        <f t="shared" si="166"/>
        <v/>
      </c>
      <c r="R859" s="4" t="str">
        <f t="shared" si="159"/>
        <v/>
      </c>
      <c r="S859" s="4" t="str">
        <f t="shared" si="160"/>
        <v/>
      </c>
      <c r="T859" s="100" t="str">
        <f t="shared" si="161"/>
        <v/>
      </c>
      <c r="V859" s="113"/>
    </row>
    <row r="860" spans="8:22" s="103" customFormat="1" x14ac:dyDescent="0.2">
      <c r="H860" s="14" t="e">
        <f t="shared" si="162"/>
        <v>#NUM!</v>
      </c>
      <c r="I860" s="104" t="e">
        <f>IF(ISNUMBER(results!C$38),4*PI()*F860/((G860*0.001)^2*results!C$38),4*PI()*F860/((G860*0.001)^2*results!D$38))</f>
        <v>#DIV/0!</v>
      </c>
      <c r="J860" s="15">
        <f t="shared" si="163"/>
        <v>5.6999999999999877</v>
      </c>
      <c r="K860" s="5">
        <f t="shared" si="156"/>
        <v>302</v>
      </c>
      <c r="L860" s="1">
        <f t="shared" si="157"/>
        <v>5.6970934865054046</v>
      </c>
      <c r="M860" s="2">
        <f t="shared" si="158"/>
        <v>18.013677216545513</v>
      </c>
      <c r="N860" s="3" t="b">
        <f t="shared" si="167"/>
        <v>0</v>
      </c>
      <c r="O860" s="3" t="str">
        <f t="shared" si="164"/>
        <v/>
      </c>
      <c r="P860" s="4" t="str">
        <f t="shared" si="165"/>
        <v/>
      </c>
      <c r="Q860" s="4" t="str">
        <f t="shared" si="166"/>
        <v/>
      </c>
      <c r="R860" s="4" t="str">
        <f t="shared" si="159"/>
        <v/>
      </c>
      <c r="S860" s="4" t="str">
        <f t="shared" si="160"/>
        <v/>
      </c>
      <c r="T860" s="100" t="str">
        <f t="shared" si="161"/>
        <v/>
      </c>
      <c r="V860" s="113"/>
    </row>
    <row r="861" spans="8:22" s="103" customFormat="1" x14ac:dyDescent="0.2">
      <c r="H861" s="14" t="e">
        <f t="shared" si="162"/>
        <v>#NUM!</v>
      </c>
      <c r="I861" s="104" t="e">
        <f>IF(ISNUMBER(results!C$38),4*PI()*F861/((G861*0.001)^2*results!C$38),4*PI()*F861/((G861*0.001)^2*results!D$38))</f>
        <v>#DIV/0!</v>
      </c>
      <c r="J861" s="15">
        <f t="shared" si="163"/>
        <v>5.6999999999999877</v>
      </c>
      <c r="K861" s="5">
        <f t="shared" si="156"/>
        <v>302</v>
      </c>
      <c r="L861" s="1">
        <f t="shared" si="157"/>
        <v>5.6970934865054046</v>
      </c>
      <c r="M861" s="2">
        <f t="shared" si="158"/>
        <v>18.013677216545513</v>
      </c>
      <c r="N861" s="3" t="b">
        <f t="shared" si="167"/>
        <v>0</v>
      </c>
      <c r="O861" s="3" t="str">
        <f t="shared" si="164"/>
        <v/>
      </c>
      <c r="P861" s="4" t="str">
        <f t="shared" si="165"/>
        <v/>
      </c>
      <c r="Q861" s="4" t="str">
        <f t="shared" si="166"/>
        <v/>
      </c>
      <c r="R861" s="4" t="str">
        <f t="shared" si="159"/>
        <v/>
      </c>
      <c r="S861" s="4" t="str">
        <f t="shared" si="160"/>
        <v/>
      </c>
      <c r="T861" s="100" t="str">
        <f t="shared" si="161"/>
        <v/>
      </c>
      <c r="V861" s="113"/>
    </row>
    <row r="862" spans="8:22" s="103" customFormat="1" x14ac:dyDescent="0.2">
      <c r="H862" s="14" t="e">
        <f t="shared" si="162"/>
        <v>#NUM!</v>
      </c>
      <c r="I862" s="104" t="e">
        <f>IF(ISNUMBER(results!C$38),4*PI()*F862/((G862*0.001)^2*results!C$38),4*PI()*F862/((G862*0.001)^2*results!D$38))</f>
        <v>#DIV/0!</v>
      </c>
      <c r="J862" s="15">
        <f t="shared" si="163"/>
        <v>5.6999999999999877</v>
      </c>
      <c r="K862" s="5">
        <f t="shared" si="156"/>
        <v>302</v>
      </c>
      <c r="L862" s="1">
        <f t="shared" si="157"/>
        <v>5.6970934865054046</v>
      </c>
      <c r="M862" s="2">
        <f t="shared" si="158"/>
        <v>18.013677216545513</v>
      </c>
      <c r="N862" s="3" t="b">
        <f t="shared" si="167"/>
        <v>0</v>
      </c>
      <c r="O862" s="3" t="str">
        <f t="shared" si="164"/>
        <v/>
      </c>
      <c r="P862" s="4" t="str">
        <f t="shared" si="165"/>
        <v/>
      </c>
      <c r="Q862" s="4" t="str">
        <f t="shared" si="166"/>
        <v/>
      </c>
      <c r="R862" s="4" t="str">
        <f t="shared" si="159"/>
        <v/>
      </c>
      <c r="S862" s="4" t="str">
        <f t="shared" si="160"/>
        <v/>
      </c>
      <c r="T862" s="100" t="str">
        <f t="shared" si="161"/>
        <v/>
      </c>
      <c r="V862" s="113"/>
    </row>
    <row r="863" spans="8:22" s="103" customFormat="1" x14ac:dyDescent="0.2">
      <c r="H863" s="14" t="e">
        <f t="shared" si="162"/>
        <v>#NUM!</v>
      </c>
      <c r="I863" s="104" t="e">
        <f>IF(ISNUMBER(results!C$38),4*PI()*F863/((G863*0.001)^2*results!C$38),4*PI()*F863/((G863*0.001)^2*results!D$38))</f>
        <v>#DIV/0!</v>
      </c>
      <c r="J863" s="15">
        <f t="shared" si="163"/>
        <v>5.6999999999999877</v>
      </c>
      <c r="K863" s="5">
        <f t="shared" si="156"/>
        <v>302</v>
      </c>
      <c r="L863" s="1">
        <f t="shared" si="157"/>
        <v>5.6970934865054046</v>
      </c>
      <c r="M863" s="2">
        <f t="shared" si="158"/>
        <v>18.013677216545513</v>
      </c>
      <c r="N863" s="3" t="b">
        <f t="shared" si="167"/>
        <v>0</v>
      </c>
      <c r="O863" s="3" t="str">
        <f t="shared" si="164"/>
        <v/>
      </c>
      <c r="P863" s="4" t="str">
        <f t="shared" si="165"/>
        <v/>
      </c>
      <c r="Q863" s="4" t="str">
        <f t="shared" si="166"/>
        <v/>
      </c>
      <c r="R863" s="4" t="str">
        <f t="shared" si="159"/>
        <v/>
      </c>
      <c r="S863" s="4" t="str">
        <f t="shared" si="160"/>
        <v/>
      </c>
      <c r="T863" s="100" t="str">
        <f t="shared" si="161"/>
        <v/>
      </c>
      <c r="V863" s="113"/>
    </row>
    <row r="864" spans="8:22" s="103" customFormat="1" x14ac:dyDescent="0.2">
      <c r="H864" s="14" t="e">
        <f t="shared" si="162"/>
        <v>#NUM!</v>
      </c>
      <c r="I864" s="104" t="e">
        <f>IF(ISNUMBER(results!C$38),4*PI()*F864/((G864*0.001)^2*results!C$38),4*PI()*F864/((G864*0.001)^2*results!D$38))</f>
        <v>#DIV/0!</v>
      </c>
      <c r="J864" s="15">
        <f t="shared" si="163"/>
        <v>5.6999999999999877</v>
      </c>
      <c r="K864" s="5">
        <f t="shared" si="156"/>
        <v>302</v>
      </c>
      <c r="L864" s="1">
        <f t="shared" si="157"/>
        <v>5.6970934865054046</v>
      </c>
      <c r="M864" s="2">
        <f t="shared" si="158"/>
        <v>18.013677216545513</v>
      </c>
      <c r="N864" s="3" t="b">
        <f t="shared" si="167"/>
        <v>0</v>
      </c>
      <c r="O864" s="3" t="str">
        <f t="shared" si="164"/>
        <v/>
      </c>
      <c r="P864" s="4" t="str">
        <f t="shared" si="165"/>
        <v/>
      </c>
      <c r="Q864" s="4" t="str">
        <f t="shared" si="166"/>
        <v/>
      </c>
      <c r="R864" s="4" t="str">
        <f t="shared" si="159"/>
        <v/>
      </c>
      <c r="S864" s="4" t="str">
        <f t="shared" si="160"/>
        <v/>
      </c>
      <c r="T864" s="100" t="str">
        <f t="shared" si="161"/>
        <v/>
      </c>
      <c r="V864" s="113"/>
    </row>
    <row r="865" spans="8:22" s="103" customFormat="1" x14ac:dyDescent="0.2">
      <c r="H865" s="14" t="e">
        <f t="shared" si="162"/>
        <v>#NUM!</v>
      </c>
      <c r="I865" s="104" t="e">
        <f>IF(ISNUMBER(results!C$38),4*PI()*F865/((G865*0.001)^2*results!C$38),4*PI()*F865/((G865*0.001)^2*results!D$38))</f>
        <v>#DIV/0!</v>
      </c>
      <c r="J865" s="15">
        <f t="shared" si="163"/>
        <v>5.6999999999999877</v>
      </c>
      <c r="K865" s="5">
        <f t="shared" si="156"/>
        <v>302</v>
      </c>
      <c r="L865" s="1">
        <f t="shared" si="157"/>
        <v>5.6970934865054046</v>
      </c>
      <c r="M865" s="2">
        <f t="shared" si="158"/>
        <v>18.013677216545513</v>
      </c>
      <c r="N865" s="3" t="b">
        <f t="shared" si="167"/>
        <v>0</v>
      </c>
      <c r="O865" s="3" t="str">
        <f t="shared" si="164"/>
        <v/>
      </c>
      <c r="P865" s="4" t="str">
        <f t="shared" si="165"/>
        <v/>
      </c>
      <c r="Q865" s="4" t="str">
        <f t="shared" si="166"/>
        <v/>
      </c>
      <c r="R865" s="4" t="str">
        <f t="shared" si="159"/>
        <v/>
      </c>
      <c r="S865" s="4" t="str">
        <f t="shared" si="160"/>
        <v/>
      </c>
      <c r="T865" s="100" t="str">
        <f t="shared" si="161"/>
        <v/>
      </c>
      <c r="V865" s="113"/>
    </row>
    <row r="866" spans="8:22" s="103" customFormat="1" x14ac:dyDescent="0.2">
      <c r="H866" s="14" t="e">
        <f t="shared" si="162"/>
        <v>#NUM!</v>
      </c>
      <c r="I866" s="104" t="e">
        <f>IF(ISNUMBER(results!C$38),4*PI()*F866/((G866*0.001)^2*results!C$38),4*PI()*F866/((G866*0.001)^2*results!D$38))</f>
        <v>#DIV/0!</v>
      </c>
      <c r="J866" s="15">
        <f t="shared" si="163"/>
        <v>5.6999999999999877</v>
      </c>
      <c r="K866" s="5">
        <f t="shared" si="156"/>
        <v>302</v>
      </c>
      <c r="L866" s="1">
        <f t="shared" si="157"/>
        <v>5.6970934865054046</v>
      </c>
      <c r="M866" s="2">
        <f t="shared" si="158"/>
        <v>18.013677216545513</v>
      </c>
      <c r="N866" s="3" t="b">
        <f t="shared" si="167"/>
        <v>0</v>
      </c>
      <c r="O866" s="3" t="str">
        <f t="shared" si="164"/>
        <v/>
      </c>
      <c r="P866" s="4" t="str">
        <f t="shared" si="165"/>
        <v/>
      </c>
      <c r="Q866" s="4" t="str">
        <f t="shared" si="166"/>
        <v/>
      </c>
      <c r="R866" s="4" t="str">
        <f t="shared" si="159"/>
        <v/>
      </c>
      <c r="S866" s="4" t="str">
        <f t="shared" si="160"/>
        <v/>
      </c>
      <c r="T866" s="100" t="str">
        <f t="shared" si="161"/>
        <v/>
      </c>
      <c r="V866" s="113"/>
    </row>
    <row r="867" spans="8:22" s="103" customFormat="1" x14ac:dyDescent="0.2">
      <c r="H867" s="14" t="e">
        <f t="shared" si="162"/>
        <v>#NUM!</v>
      </c>
      <c r="I867" s="104" t="e">
        <f>IF(ISNUMBER(results!C$38),4*PI()*F867/((G867*0.001)^2*results!C$38),4*PI()*F867/((G867*0.001)^2*results!D$38))</f>
        <v>#DIV/0!</v>
      </c>
      <c r="J867" s="15">
        <f t="shared" si="163"/>
        <v>5.6999999999999877</v>
      </c>
      <c r="K867" s="5">
        <f t="shared" si="156"/>
        <v>302</v>
      </c>
      <c r="L867" s="1">
        <f t="shared" si="157"/>
        <v>5.6970934865054046</v>
      </c>
      <c r="M867" s="2">
        <f t="shared" si="158"/>
        <v>18.013677216545513</v>
      </c>
      <c r="N867" s="3" t="b">
        <f t="shared" si="167"/>
        <v>0</v>
      </c>
      <c r="O867" s="3" t="str">
        <f t="shared" si="164"/>
        <v/>
      </c>
      <c r="P867" s="4" t="str">
        <f t="shared" si="165"/>
        <v/>
      </c>
      <c r="Q867" s="4" t="str">
        <f t="shared" si="166"/>
        <v/>
      </c>
      <c r="R867" s="4" t="str">
        <f t="shared" si="159"/>
        <v/>
      </c>
      <c r="S867" s="4" t="str">
        <f t="shared" si="160"/>
        <v/>
      </c>
      <c r="T867" s="100" t="str">
        <f t="shared" si="161"/>
        <v/>
      </c>
      <c r="V867" s="113"/>
    </row>
    <row r="868" spans="8:22" s="103" customFormat="1" x14ac:dyDescent="0.2">
      <c r="H868" s="14" t="e">
        <f t="shared" si="162"/>
        <v>#NUM!</v>
      </c>
      <c r="I868" s="104" t="e">
        <f>IF(ISNUMBER(results!C$38),4*PI()*F868/((G868*0.001)^2*results!C$38),4*PI()*F868/((G868*0.001)^2*results!D$38))</f>
        <v>#DIV/0!</v>
      </c>
      <c r="J868" s="15">
        <f t="shared" si="163"/>
        <v>5.6999999999999877</v>
      </c>
      <c r="K868" s="5">
        <f t="shared" si="156"/>
        <v>302</v>
      </c>
      <c r="L868" s="1">
        <f t="shared" si="157"/>
        <v>5.6970934865054046</v>
      </c>
      <c r="M868" s="2">
        <f t="shared" si="158"/>
        <v>18.013677216545513</v>
      </c>
      <c r="N868" s="3" t="b">
        <f t="shared" si="167"/>
        <v>0</v>
      </c>
      <c r="O868" s="3" t="str">
        <f t="shared" si="164"/>
        <v/>
      </c>
      <c r="P868" s="4" t="str">
        <f t="shared" si="165"/>
        <v/>
      </c>
      <c r="Q868" s="4" t="str">
        <f t="shared" si="166"/>
        <v/>
      </c>
      <c r="R868" s="4" t="str">
        <f t="shared" si="159"/>
        <v/>
      </c>
      <c r="S868" s="4" t="str">
        <f t="shared" si="160"/>
        <v/>
      </c>
      <c r="T868" s="100" t="str">
        <f t="shared" si="161"/>
        <v/>
      </c>
      <c r="V868" s="113"/>
    </row>
    <row r="869" spans="8:22" s="103" customFormat="1" x14ac:dyDescent="0.2">
      <c r="H869" s="14" t="e">
        <f t="shared" si="162"/>
        <v>#NUM!</v>
      </c>
      <c r="I869" s="104" t="e">
        <f>IF(ISNUMBER(results!C$38),4*PI()*F869/((G869*0.001)^2*results!C$38),4*PI()*F869/((G869*0.001)^2*results!D$38))</f>
        <v>#DIV/0!</v>
      </c>
      <c r="J869" s="15">
        <f t="shared" si="163"/>
        <v>5.6999999999999877</v>
      </c>
      <c r="K869" s="5">
        <f t="shared" si="156"/>
        <v>302</v>
      </c>
      <c r="L869" s="1">
        <f t="shared" si="157"/>
        <v>5.6970934865054046</v>
      </c>
      <c r="M869" s="2">
        <f t="shared" si="158"/>
        <v>18.013677216545513</v>
      </c>
      <c r="N869" s="3" t="b">
        <f t="shared" si="167"/>
        <v>0</v>
      </c>
      <c r="O869" s="3" t="str">
        <f t="shared" si="164"/>
        <v/>
      </c>
      <c r="P869" s="4" t="str">
        <f t="shared" si="165"/>
        <v/>
      </c>
      <c r="Q869" s="4" t="str">
        <f t="shared" si="166"/>
        <v/>
      </c>
      <c r="R869" s="4" t="str">
        <f t="shared" si="159"/>
        <v/>
      </c>
      <c r="S869" s="4" t="str">
        <f t="shared" si="160"/>
        <v/>
      </c>
      <c r="T869" s="100" t="str">
        <f t="shared" si="161"/>
        <v/>
      </c>
      <c r="V869" s="113"/>
    </row>
    <row r="870" spans="8:22" s="103" customFormat="1" x14ac:dyDescent="0.2">
      <c r="H870" s="14" t="e">
        <f t="shared" si="162"/>
        <v>#NUM!</v>
      </c>
      <c r="I870" s="104" t="e">
        <f>IF(ISNUMBER(results!C$38),4*PI()*F870/((G870*0.001)^2*results!C$38),4*PI()*F870/((G870*0.001)^2*results!D$38))</f>
        <v>#DIV/0!</v>
      </c>
      <c r="J870" s="15">
        <f t="shared" si="163"/>
        <v>5.6999999999999877</v>
      </c>
      <c r="K870" s="5">
        <f t="shared" si="156"/>
        <v>302</v>
      </c>
      <c r="L870" s="1">
        <f t="shared" si="157"/>
        <v>5.6970934865054046</v>
      </c>
      <c r="M870" s="2">
        <f t="shared" si="158"/>
        <v>18.013677216545513</v>
      </c>
      <c r="N870" s="3" t="b">
        <f t="shared" si="167"/>
        <v>0</v>
      </c>
      <c r="O870" s="3" t="str">
        <f t="shared" si="164"/>
        <v/>
      </c>
      <c r="P870" s="4" t="str">
        <f t="shared" si="165"/>
        <v/>
      </c>
      <c r="Q870" s="4" t="str">
        <f t="shared" si="166"/>
        <v/>
      </c>
      <c r="R870" s="4" t="str">
        <f t="shared" si="159"/>
        <v/>
      </c>
      <c r="S870" s="4" t="str">
        <f t="shared" si="160"/>
        <v/>
      </c>
      <c r="T870" s="100" t="str">
        <f t="shared" si="161"/>
        <v/>
      </c>
      <c r="V870" s="113"/>
    </row>
    <row r="871" spans="8:22" s="103" customFormat="1" x14ac:dyDescent="0.2">
      <c r="H871" s="14" t="e">
        <f t="shared" si="162"/>
        <v>#NUM!</v>
      </c>
      <c r="I871" s="104" t="e">
        <f>IF(ISNUMBER(results!C$38),4*PI()*F871/((G871*0.001)^2*results!C$38),4*PI()*F871/((G871*0.001)^2*results!D$38))</f>
        <v>#DIV/0!</v>
      </c>
      <c r="J871" s="15">
        <f t="shared" si="163"/>
        <v>5.6999999999999877</v>
      </c>
      <c r="K871" s="5">
        <f t="shared" si="156"/>
        <v>302</v>
      </c>
      <c r="L871" s="1">
        <f t="shared" si="157"/>
        <v>5.6970934865054046</v>
      </c>
      <c r="M871" s="2">
        <f t="shared" si="158"/>
        <v>18.013677216545513</v>
      </c>
      <c r="N871" s="3" t="b">
        <f t="shared" si="167"/>
        <v>0</v>
      </c>
      <c r="O871" s="3" t="str">
        <f t="shared" si="164"/>
        <v/>
      </c>
      <c r="P871" s="4" t="str">
        <f t="shared" si="165"/>
        <v/>
      </c>
      <c r="Q871" s="4" t="str">
        <f t="shared" si="166"/>
        <v/>
      </c>
      <c r="R871" s="4" t="str">
        <f t="shared" si="159"/>
        <v/>
      </c>
      <c r="S871" s="4" t="str">
        <f t="shared" si="160"/>
        <v/>
      </c>
      <c r="T871" s="100" t="str">
        <f t="shared" si="161"/>
        <v/>
      </c>
      <c r="V871" s="113"/>
    </row>
    <row r="872" spans="8:22" s="103" customFormat="1" x14ac:dyDescent="0.2">
      <c r="H872" s="14" t="e">
        <f t="shared" si="162"/>
        <v>#NUM!</v>
      </c>
      <c r="I872" s="104" t="e">
        <f>IF(ISNUMBER(results!C$38),4*PI()*F872/((G872*0.001)^2*results!C$38),4*PI()*F872/((G872*0.001)^2*results!D$38))</f>
        <v>#DIV/0!</v>
      </c>
      <c r="J872" s="15">
        <f t="shared" si="163"/>
        <v>5.6999999999999877</v>
      </c>
      <c r="K872" s="5">
        <f t="shared" si="156"/>
        <v>302</v>
      </c>
      <c r="L872" s="1">
        <f t="shared" si="157"/>
        <v>5.6970934865054046</v>
      </c>
      <c r="M872" s="2">
        <f t="shared" si="158"/>
        <v>18.013677216545513</v>
      </c>
      <c r="N872" s="3" t="b">
        <f t="shared" si="167"/>
        <v>0</v>
      </c>
      <c r="O872" s="3" t="str">
        <f t="shared" si="164"/>
        <v/>
      </c>
      <c r="P872" s="4" t="str">
        <f t="shared" si="165"/>
        <v/>
      </c>
      <c r="Q872" s="4" t="str">
        <f t="shared" si="166"/>
        <v/>
      </c>
      <c r="R872" s="4" t="str">
        <f t="shared" si="159"/>
        <v/>
      </c>
      <c r="S872" s="4" t="str">
        <f t="shared" si="160"/>
        <v/>
      </c>
      <c r="T872" s="100" t="str">
        <f t="shared" si="161"/>
        <v/>
      </c>
      <c r="V872" s="113"/>
    </row>
    <row r="873" spans="8:22" s="103" customFormat="1" x14ac:dyDescent="0.2">
      <c r="H873" s="14" t="e">
        <f t="shared" si="162"/>
        <v>#NUM!</v>
      </c>
      <c r="I873" s="104" t="e">
        <f>IF(ISNUMBER(results!C$38),4*PI()*F873/((G873*0.001)^2*results!C$38),4*PI()*F873/((G873*0.001)^2*results!D$38))</f>
        <v>#DIV/0!</v>
      </c>
      <c r="J873" s="15">
        <f t="shared" si="163"/>
        <v>5.6999999999999877</v>
      </c>
      <c r="K873" s="5">
        <f t="shared" si="156"/>
        <v>302</v>
      </c>
      <c r="L873" s="1">
        <f t="shared" si="157"/>
        <v>5.6970934865054046</v>
      </c>
      <c r="M873" s="2">
        <f t="shared" si="158"/>
        <v>18.013677216545513</v>
      </c>
      <c r="N873" s="3" t="b">
        <f t="shared" si="167"/>
        <v>0</v>
      </c>
      <c r="O873" s="3" t="str">
        <f t="shared" si="164"/>
        <v/>
      </c>
      <c r="P873" s="4" t="str">
        <f t="shared" si="165"/>
        <v/>
      </c>
      <c r="Q873" s="4" t="str">
        <f t="shared" si="166"/>
        <v/>
      </c>
      <c r="R873" s="4" t="str">
        <f t="shared" si="159"/>
        <v/>
      </c>
      <c r="S873" s="4" t="str">
        <f t="shared" si="160"/>
        <v/>
      </c>
      <c r="T873" s="100" t="str">
        <f t="shared" si="161"/>
        <v/>
      </c>
      <c r="V873" s="113"/>
    </row>
    <row r="874" spans="8:22" s="103" customFormat="1" x14ac:dyDescent="0.2">
      <c r="H874" s="14" t="e">
        <f t="shared" si="162"/>
        <v>#NUM!</v>
      </c>
      <c r="I874" s="104" t="e">
        <f>IF(ISNUMBER(results!C$38),4*PI()*F874/((G874*0.001)^2*results!C$38),4*PI()*F874/((G874*0.001)^2*results!D$38))</f>
        <v>#DIV/0!</v>
      </c>
      <c r="J874" s="15">
        <f t="shared" si="163"/>
        <v>5.6999999999999877</v>
      </c>
      <c r="K874" s="5">
        <f t="shared" si="156"/>
        <v>302</v>
      </c>
      <c r="L874" s="1">
        <f t="shared" si="157"/>
        <v>5.6970934865054046</v>
      </c>
      <c r="M874" s="2">
        <f t="shared" si="158"/>
        <v>18.013677216545513</v>
      </c>
      <c r="N874" s="3" t="b">
        <f t="shared" si="167"/>
        <v>0</v>
      </c>
      <c r="O874" s="3" t="str">
        <f t="shared" si="164"/>
        <v/>
      </c>
      <c r="P874" s="4" t="str">
        <f t="shared" si="165"/>
        <v/>
      </c>
      <c r="Q874" s="4" t="str">
        <f t="shared" si="166"/>
        <v/>
      </c>
      <c r="R874" s="4" t="str">
        <f t="shared" si="159"/>
        <v/>
      </c>
      <c r="S874" s="4" t="str">
        <f t="shared" si="160"/>
        <v/>
      </c>
      <c r="T874" s="100" t="str">
        <f t="shared" si="161"/>
        <v/>
      </c>
      <c r="V874" s="113"/>
    </row>
    <row r="875" spans="8:22" s="103" customFormat="1" x14ac:dyDescent="0.2">
      <c r="H875" s="14" t="e">
        <f t="shared" si="162"/>
        <v>#NUM!</v>
      </c>
      <c r="I875" s="104" t="e">
        <f>IF(ISNUMBER(results!C$38),4*PI()*F875/((G875*0.001)^2*results!C$38),4*PI()*F875/((G875*0.001)^2*results!D$38))</f>
        <v>#DIV/0!</v>
      </c>
      <c r="J875" s="15">
        <f t="shared" si="163"/>
        <v>5.6999999999999877</v>
      </c>
      <c r="K875" s="5">
        <f t="shared" si="156"/>
        <v>302</v>
      </c>
      <c r="L875" s="1">
        <f t="shared" si="157"/>
        <v>5.6970934865054046</v>
      </c>
      <c r="M875" s="2">
        <f t="shared" si="158"/>
        <v>18.013677216545513</v>
      </c>
      <c r="N875" s="3" t="b">
        <f t="shared" si="167"/>
        <v>0</v>
      </c>
      <c r="O875" s="3" t="str">
        <f t="shared" si="164"/>
        <v/>
      </c>
      <c r="P875" s="4" t="str">
        <f t="shared" si="165"/>
        <v/>
      </c>
      <c r="Q875" s="4" t="str">
        <f t="shared" si="166"/>
        <v/>
      </c>
      <c r="R875" s="4" t="str">
        <f t="shared" si="159"/>
        <v/>
      </c>
      <c r="S875" s="4" t="str">
        <f t="shared" si="160"/>
        <v/>
      </c>
      <c r="T875" s="100" t="str">
        <f t="shared" si="161"/>
        <v/>
      </c>
      <c r="V875" s="113"/>
    </row>
    <row r="876" spans="8:22" s="103" customFormat="1" x14ac:dyDescent="0.2">
      <c r="H876" s="14" t="e">
        <f t="shared" si="162"/>
        <v>#NUM!</v>
      </c>
      <c r="I876" s="104" t="e">
        <f>IF(ISNUMBER(results!C$38),4*PI()*F876/((G876*0.001)^2*results!C$38),4*PI()*F876/((G876*0.001)^2*results!D$38))</f>
        <v>#DIV/0!</v>
      </c>
      <c r="J876" s="15">
        <f t="shared" si="163"/>
        <v>5.6999999999999877</v>
      </c>
      <c r="K876" s="5">
        <f t="shared" si="156"/>
        <v>302</v>
      </c>
      <c r="L876" s="1">
        <f t="shared" si="157"/>
        <v>5.6970934865054046</v>
      </c>
      <c r="M876" s="2">
        <f t="shared" si="158"/>
        <v>18.013677216545513</v>
      </c>
      <c r="N876" s="3" t="b">
        <f t="shared" si="167"/>
        <v>0</v>
      </c>
      <c r="O876" s="3" t="str">
        <f t="shared" si="164"/>
        <v/>
      </c>
      <c r="P876" s="4" t="str">
        <f t="shared" si="165"/>
        <v/>
      </c>
      <c r="Q876" s="4" t="str">
        <f t="shared" si="166"/>
        <v/>
      </c>
      <c r="R876" s="4" t="str">
        <f t="shared" si="159"/>
        <v/>
      </c>
      <c r="S876" s="4" t="str">
        <f t="shared" si="160"/>
        <v/>
      </c>
      <c r="T876" s="100" t="str">
        <f t="shared" si="161"/>
        <v/>
      </c>
      <c r="V876" s="113"/>
    </row>
    <row r="877" spans="8:22" s="103" customFormat="1" x14ac:dyDescent="0.2">
      <c r="H877" s="14" t="e">
        <f t="shared" si="162"/>
        <v>#NUM!</v>
      </c>
      <c r="I877" s="104" t="e">
        <f>IF(ISNUMBER(results!C$38),4*PI()*F877/((G877*0.001)^2*results!C$38),4*PI()*F877/((G877*0.001)^2*results!D$38))</f>
        <v>#DIV/0!</v>
      </c>
      <c r="J877" s="15">
        <f t="shared" si="163"/>
        <v>5.6999999999999877</v>
      </c>
      <c r="K877" s="5">
        <f t="shared" si="156"/>
        <v>302</v>
      </c>
      <c r="L877" s="1">
        <f t="shared" si="157"/>
        <v>5.6970934865054046</v>
      </c>
      <c r="M877" s="2">
        <f t="shared" si="158"/>
        <v>18.013677216545513</v>
      </c>
      <c r="N877" s="3" t="b">
        <f t="shared" si="167"/>
        <v>0</v>
      </c>
      <c r="O877" s="3" t="str">
        <f t="shared" si="164"/>
        <v/>
      </c>
      <c r="P877" s="4" t="str">
        <f t="shared" si="165"/>
        <v/>
      </c>
      <c r="Q877" s="4" t="str">
        <f t="shared" si="166"/>
        <v/>
      </c>
      <c r="R877" s="4" t="str">
        <f t="shared" si="159"/>
        <v/>
      </c>
      <c r="S877" s="4" t="str">
        <f t="shared" si="160"/>
        <v/>
      </c>
      <c r="T877" s="100" t="str">
        <f t="shared" si="161"/>
        <v/>
      </c>
      <c r="V877" s="113"/>
    </row>
    <row r="878" spans="8:22" s="103" customFormat="1" x14ac:dyDescent="0.2">
      <c r="H878" s="14" t="e">
        <f t="shared" si="162"/>
        <v>#NUM!</v>
      </c>
      <c r="I878" s="104" t="e">
        <f>IF(ISNUMBER(results!C$38),4*PI()*F878/((G878*0.001)^2*results!C$38),4*PI()*F878/((G878*0.001)^2*results!D$38))</f>
        <v>#DIV/0!</v>
      </c>
      <c r="J878" s="15">
        <f t="shared" si="163"/>
        <v>5.6999999999999877</v>
      </c>
      <c r="K878" s="5">
        <f t="shared" si="156"/>
        <v>302</v>
      </c>
      <c r="L878" s="1">
        <f t="shared" si="157"/>
        <v>5.6970934865054046</v>
      </c>
      <c r="M878" s="2">
        <f t="shared" si="158"/>
        <v>18.013677216545513</v>
      </c>
      <c r="N878" s="3" t="b">
        <f t="shared" si="167"/>
        <v>0</v>
      </c>
      <c r="O878" s="3" t="str">
        <f t="shared" si="164"/>
        <v/>
      </c>
      <c r="P878" s="4" t="str">
        <f t="shared" si="165"/>
        <v/>
      </c>
      <c r="Q878" s="4" t="str">
        <f t="shared" si="166"/>
        <v/>
      </c>
      <c r="R878" s="4" t="str">
        <f t="shared" si="159"/>
        <v/>
      </c>
      <c r="S878" s="4" t="str">
        <f t="shared" si="160"/>
        <v/>
      </c>
      <c r="T878" s="100" t="str">
        <f t="shared" si="161"/>
        <v/>
      </c>
      <c r="V878" s="113"/>
    </row>
    <row r="879" spans="8:22" s="103" customFormat="1" x14ac:dyDescent="0.2">
      <c r="H879" s="14" t="e">
        <f t="shared" si="162"/>
        <v>#NUM!</v>
      </c>
      <c r="I879" s="104" t="e">
        <f>IF(ISNUMBER(results!C$38),4*PI()*F879/((G879*0.001)^2*results!C$38),4*PI()*F879/((G879*0.001)^2*results!D$38))</f>
        <v>#DIV/0!</v>
      </c>
      <c r="J879" s="15">
        <f t="shared" si="163"/>
        <v>5.6999999999999877</v>
      </c>
      <c r="K879" s="5">
        <f t="shared" si="156"/>
        <v>302</v>
      </c>
      <c r="L879" s="1">
        <f t="shared" si="157"/>
        <v>5.6970934865054046</v>
      </c>
      <c r="M879" s="2">
        <f t="shared" si="158"/>
        <v>18.013677216545513</v>
      </c>
      <c r="N879" s="3" t="b">
        <f t="shared" si="167"/>
        <v>0</v>
      </c>
      <c r="O879" s="3" t="str">
        <f t="shared" si="164"/>
        <v/>
      </c>
      <c r="P879" s="4" t="str">
        <f t="shared" si="165"/>
        <v/>
      </c>
      <c r="Q879" s="4" t="str">
        <f t="shared" si="166"/>
        <v/>
      </c>
      <c r="R879" s="4" t="str">
        <f t="shared" si="159"/>
        <v/>
      </c>
      <c r="S879" s="4" t="str">
        <f t="shared" si="160"/>
        <v/>
      </c>
      <c r="T879" s="100" t="str">
        <f t="shared" si="161"/>
        <v/>
      </c>
      <c r="V879" s="113"/>
    </row>
    <row r="880" spans="8:22" s="103" customFormat="1" x14ac:dyDescent="0.2">
      <c r="H880" s="14" t="e">
        <f t="shared" si="162"/>
        <v>#NUM!</v>
      </c>
      <c r="I880" s="104" t="e">
        <f>IF(ISNUMBER(results!C$38),4*PI()*F880/((G880*0.001)^2*results!C$38),4*PI()*F880/((G880*0.001)^2*results!D$38))</f>
        <v>#DIV/0!</v>
      </c>
      <c r="J880" s="15">
        <f t="shared" si="163"/>
        <v>5.6999999999999877</v>
      </c>
      <c r="K880" s="5">
        <f t="shared" si="156"/>
        <v>302</v>
      </c>
      <c r="L880" s="1">
        <f t="shared" si="157"/>
        <v>5.6970934865054046</v>
      </c>
      <c r="M880" s="2">
        <f t="shared" si="158"/>
        <v>18.013677216545513</v>
      </c>
      <c r="N880" s="3" t="b">
        <f t="shared" si="167"/>
        <v>0</v>
      </c>
      <c r="O880" s="3" t="str">
        <f t="shared" si="164"/>
        <v/>
      </c>
      <c r="P880" s="4" t="str">
        <f t="shared" si="165"/>
        <v/>
      </c>
      <c r="Q880" s="4" t="str">
        <f t="shared" si="166"/>
        <v/>
      </c>
      <c r="R880" s="4" t="str">
        <f t="shared" si="159"/>
        <v/>
      </c>
      <c r="S880" s="4" t="str">
        <f t="shared" si="160"/>
        <v/>
      </c>
      <c r="T880" s="100" t="str">
        <f t="shared" si="161"/>
        <v/>
      </c>
      <c r="V880" s="113"/>
    </row>
    <row r="881" spans="8:22" s="103" customFormat="1" x14ac:dyDescent="0.2">
      <c r="H881" s="14" t="e">
        <f t="shared" si="162"/>
        <v>#NUM!</v>
      </c>
      <c r="I881" s="104" t="e">
        <f>IF(ISNUMBER(results!C$38),4*PI()*F881/((G881*0.001)^2*results!C$38),4*PI()*F881/((G881*0.001)^2*results!D$38))</f>
        <v>#DIV/0!</v>
      </c>
      <c r="J881" s="15">
        <f t="shared" si="163"/>
        <v>5.6999999999999877</v>
      </c>
      <c r="K881" s="5">
        <f t="shared" si="156"/>
        <v>302</v>
      </c>
      <c r="L881" s="1">
        <f t="shared" si="157"/>
        <v>5.6970934865054046</v>
      </c>
      <c r="M881" s="2">
        <f t="shared" si="158"/>
        <v>18.013677216545513</v>
      </c>
      <c r="N881" s="3" t="b">
        <f t="shared" si="167"/>
        <v>0</v>
      </c>
      <c r="O881" s="3" t="str">
        <f t="shared" si="164"/>
        <v/>
      </c>
      <c r="P881" s="4" t="str">
        <f t="shared" si="165"/>
        <v/>
      </c>
      <c r="Q881" s="4" t="str">
        <f t="shared" si="166"/>
        <v/>
      </c>
      <c r="R881" s="4" t="str">
        <f t="shared" si="159"/>
        <v/>
      </c>
      <c r="S881" s="4" t="str">
        <f t="shared" si="160"/>
        <v/>
      </c>
      <c r="T881" s="100" t="str">
        <f t="shared" si="161"/>
        <v/>
      </c>
      <c r="V881" s="113"/>
    </row>
    <row r="882" spans="8:22" s="103" customFormat="1" x14ac:dyDescent="0.2">
      <c r="H882" s="14" t="e">
        <f t="shared" si="162"/>
        <v>#NUM!</v>
      </c>
      <c r="I882" s="104" t="e">
        <f>IF(ISNUMBER(results!C$38),4*PI()*F882/((G882*0.001)^2*results!C$38),4*PI()*F882/((G882*0.001)^2*results!D$38))</f>
        <v>#DIV/0!</v>
      </c>
      <c r="J882" s="15">
        <f t="shared" si="163"/>
        <v>5.6999999999999877</v>
      </c>
      <c r="K882" s="5">
        <f t="shared" si="156"/>
        <v>302</v>
      </c>
      <c r="L882" s="1">
        <f t="shared" si="157"/>
        <v>5.6970934865054046</v>
      </c>
      <c r="M882" s="2">
        <f t="shared" si="158"/>
        <v>18.013677216545513</v>
      </c>
      <c r="N882" s="3" t="b">
        <f t="shared" si="167"/>
        <v>0</v>
      </c>
      <c r="O882" s="3" t="str">
        <f t="shared" si="164"/>
        <v/>
      </c>
      <c r="P882" s="4" t="str">
        <f t="shared" si="165"/>
        <v/>
      </c>
      <c r="Q882" s="4" t="str">
        <f t="shared" si="166"/>
        <v/>
      </c>
      <c r="R882" s="4" t="str">
        <f t="shared" si="159"/>
        <v/>
      </c>
      <c r="S882" s="4" t="str">
        <f t="shared" si="160"/>
        <v/>
      </c>
      <c r="T882" s="100" t="str">
        <f t="shared" si="161"/>
        <v/>
      </c>
      <c r="V882" s="113"/>
    </row>
    <row r="883" spans="8:22" s="103" customFormat="1" x14ac:dyDescent="0.2">
      <c r="H883" s="14" t="e">
        <f t="shared" si="162"/>
        <v>#NUM!</v>
      </c>
      <c r="I883" s="104" t="e">
        <f>IF(ISNUMBER(results!C$38),4*PI()*F883/((G883*0.001)^2*results!C$38),4*PI()*F883/((G883*0.001)^2*results!D$38))</f>
        <v>#DIV/0!</v>
      </c>
      <c r="J883" s="15">
        <f t="shared" si="163"/>
        <v>5.6999999999999877</v>
      </c>
      <c r="K883" s="5">
        <f t="shared" si="156"/>
        <v>302</v>
      </c>
      <c r="L883" s="1">
        <f t="shared" si="157"/>
        <v>5.6970934865054046</v>
      </c>
      <c r="M883" s="2">
        <f t="shared" si="158"/>
        <v>18.013677216545513</v>
      </c>
      <c r="N883" s="3" t="b">
        <f t="shared" si="167"/>
        <v>0</v>
      </c>
      <c r="O883" s="3" t="str">
        <f t="shared" si="164"/>
        <v/>
      </c>
      <c r="P883" s="4" t="str">
        <f t="shared" si="165"/>
        <v/>
      </c>
      <c r="Q883" s="4" t="str">
        <f t="shared" si="166"/>
        <v/>
      </c>
      <c r="R883" s="4" t="str">
        <f t="shared" si="159"/>
        <v/>
      </c>
      <c r="S883" s="4" t="str">
        <f t="shared" si="160"/>
        <v/>
      </c>
      <c r="T883" s="100" t="str">
        <f t="shared" si="161"/>
        <v/>
      </c>
      <c r="V883" s="113"/>
    </row>
    <row r="884" spans="8:22" s="103" customFormat="1" x14ac:dyDescent="0.2">
      <c r="H884" s="14" t="e">
        <f t="shared" si="162"/>
        <v>#NUM!</v>
      </c>
      <c r="I884" s="104" t="e">
        <f>IF(ISNUMBER(results!C$38),4*PI()*F884/((G884*0.001)^2*results!C$38),4*PI()*F884/((G884*0.001)^2*results!D$38))</f>
        <v>#DIV/0!</v>
      </c>
      <c r="J884" s="15">
        <f t="shared" si="163"/>
        <v>5.6999999999999877</v>
      </c>
      <c r="K884" s="5">
        <f t="shared" si="156"/>
        <v>302</v>
      </c>
      <c r="L884" s="1">
        <f t="shared" si="157"/>
        <v>5.6970934865054046</v>
      </c>
      <c r="M884" s="2">
        <f t="shared" si="158"/>
        <v>18.013677216545513</v>
      </c>
      <c r="N884" s="3" t="b">
        <f t="shared" si="167"/>
        <v>0</v>
      </c>
      <c r="O884" s="3" t="str">
        <f t="shared" si="164"/>
        <v/>
      </c>
      <c r="P884" s="4" t="str">
        <f t="shared" si="165"/>
        <v/>
      </c>
      <c r="Q884" s="4" t="str">
        <f t="shared" si="166"/>
        <v/>
      </c>
      <c r="R884" s="4" t="str">
        <f t="shared" si="159"/>
        <v/>
      </c>
      <c r="S884" s="4" t="str">
        <f t="shared" si="160"/>
        <v/>
      </c>
      <c r="T884" s="100" t="str">
        <f t="shared" si="161"/>
        <v/>
      </c>
      <c r="V884" s="113"/>
    </row>
    <row r="885" spans="8:22" s="103" customFormat="1" x14ac:dyDescent="0.2">
      <c r="H885" s="14" t="e">
        <f t="shared" si="162"/>
        <v>#NUM!</v>
      </c>
      <c r="I885" s="104" t="e">
        <f>IF(ISNUMBER(results!C$38),4*PI()*F885/((G885*0.001)^2*results!C$38),4*PI()*F885/((G885*0.001)^2*results!D$38))</f>
        <v>#DIV/0!</v>
      </c>
      <c r="J885" s="15">
        <f t="shared" si="163"/>
        <v>5.6999999999999877</v>
      </c>
      <c r="K885" s="5">
        <f t="shared" si="156"/>
        <v>302</v>
      </c>
      <c r="L885" s="1">
        <f t="shared" si="157"/>
        <v>5.6970934865054046</v>
      </c>
      <c r="M885" s="2">
        <f t="shared" si="158"/>
        <v>18.013677216545513</v>
      </c>
      <c r="N885" s="3" t="b">
        <f t="shared" si="167"/>
        <v>0</v>
      </c>
      <c r="O885" s="3" t="str">
        <f t="shared" si="164"/>
        <v/>
      </c>
      <c r="P885" s="4" t="str">
        <f t="shared" si="165"/>
        <v/>
      </c>
      <c r="Q885" s="4" t="str">
        <f t="shared" si="166"/>
        <v/>
      </c>
      <c r="R885" s="4" t="str">
        <f t="shared" si="159"/>
        <v/>
      </c>
      <c r="S885" s="4" t="str">
        <f t="shared" si="160"/>
        <v/>
      </c>
      <c r="T885" s="100" t="str">
        <f t="shared" si="161"/>
        <v/>
      </c>
      <c r="V885" s="113"/>
    </row>
    <row r="886" spans="8:22" s="103" customFormat="1" x14ac:dyDescent="0.2">
      <c r="H886" s="14" t="e">
        <f t="shared" si="162"/>
        <v>#NUM!</v>
      </c>
      <c r="I886" s="104" t="e">
        <f>IF(ISNUMBER(results!C$38),4*PI()*F886/((G886*0.001)^2*results!C$38),4*PI()*F886/((G886*0.001)^2*results!D$38))</f>
        <v>#DIV/0!</v>
      </c>
      <c r="J886" s="15">
        <f t="shared" si="163"/>
        <v>5.6999999999999877</v>
      </c>
      <c r="K886" s="5">
        <f t="shared" si="156"/>
        <v>302</v>
      </c>
      <c r="L886" s="1">
        <f t="shared" si="157"/>
        <v>5.6970934865054046</v>
      </c>
      <c r="M886" s="2">
        <f t="shared" si="158"/>
        <v>18.013677216545513</v>
      </c>
      <c r="N886" s="3" t="b">
        <f t="shared" si="167"/>
        <v>0</v>
      </c>
      <c r="O886" s="3" t="str">
        <f t="shared" si="164"/>
        <v/>
      </c>
      <c r="P886" s="4" t="str">
        <f t="shared" si="165"/>
        <v/>
      </c>
      <c r="Q886" s="4" t="str">
        <f t="shared" si="166"/>
        <v/>
      </c>
      <c r="R886" s="4" t="str">
        <f t="shared" si="159"/>
        <v/>
      </c>
      <c r="S886" s="4" t="str">
        <f t="shared" si="160"/>
        <v/>
      </c>
      <c r="T886" s="100" t="str">
        <f t="shared" si="161"/>
        <v/>
      </c>
      <c r="V886" s="113"/>
    </row>
    <row r="887" spans="8:22" s="103" customFormat="1" x14ac:dyDescent="0.2">
      <c r="H887" s="14" t="e">
        <f t="shared" si="162"/>
        <v>#NUM!</v>
      </c>
      <c r="I887" s="104" t="e">
        <f>IF(ISNUMBER(results!C$38),4*PI()*F887/((G887*0.001)^2*results!C$38),4*PI()*F887/((G887*0.001)^2*results!D$38))</f>
        <v>#DIV/0!</v>
      </c>
      <c r="J887" s="15">
        <f t="shared" si="163"/>
        <v>5.6999999999999877</v>
      </c>
      <c r="K887" s="5">
        <f t="shared" si="156"/>
        <v>302</v>
      </c>
      <c r="L887" s="1">
        <f t="shared" si="157"/>
        <v>5.6970934865054046</v>
      </c>
      <c r="M887" s="2">
        <f t="shared" si="158"/>
        <v>18.013677216545513</v>
      </c>
      <c r="N887" s="3" t="b">
        <f t="shared" si="167"/>
        <v>0</v>
      </c>
      <c r="O887" s="3" t="str">
        <f t="shared" si="164"/>
        <v/>
      </c>
      <c r="P887" s="4" t="str">
        <f t="shared" si="165"/>
        <v/>
      </c>
      <c r="Q887" s="4" t="str">
        <f t="shared" si="166"/>
        <v/>
      </c>
      <c r="R887" s="4" t="str">
        <f t="shared" si="159"/>
        <v/>
      </c>
      <c r="S887" s="4" t="str">
        <f t="shared" si="160"/>
        <v/>
      </c>
      <c r="T887" s="100" t="str">
        <f t="shared" si="161"/>
        <v/>
      </c>
      <c r="V887" s="113"/>
    </row>
    <row r="888" spans="8:22" s="103" customFormat="1" x14ac:dyDescent="0.2">
      <c r="H888" s="14" t="e">
        <f t="shared" si="162"/>
        <v>#NUM!</v>
      </c>
      <c r="I888" s="104" t="e">
        <f>IF(ISNUMBER(results!C$38),4*PI()*F888/((G888*0.001)^2*results!C$38),4*PI()*F888/((G888*0.001)^2*results!D$38))</f>
        <v>#DIV/0!</v>
      </c>
      <c r="J888" s="15">
        <f t="shared" si="163"/>
        <v>5.6999999999999877</v>
      </c>
      <c r="K888" s="5">
        <f t="shared" si="156"/>
        <v>302</v>
      </c>
      <c r="L888" s="1">
        <f t="shared" si="157"/>
        <v>5.6970934865054046</v>
      </c>
      <c r="M888" s="2">
        <f t="shared" si="158"/>
        <v>18.013677216545513</v>
      </c>
      <c r="N888" s="3" t="b">
        <f t="shared" si="167"/>
        <v>0</v>
      </c>
      <c r="O888" s="3" t="str">
        <f t="shared" si="164"/>
        <v/>
      </c>
      <c r="P888" s="4" t="str">
        <f t="shared" si="165"/>
        <v/>
      </c>
      <c r="Q888" s="4" t="str">
        <f t="shared" si="166"/>
        <v/>
      </c>
      <c r="R888" s="4" t="str">
        <f t="shared" si="159"/>
        <v/>
      </c>
      <c r="S888" s="4" t="str">
        <f t="shared" si="160"/>
        <v/>
      </c>
      <c r="T888" s="100" t="str">
        <f t="shared" si="161"/>
        <v/>
      </c>
      <c r="V888" s="113"/>
    </row>
    <row r="889" spans="8:22" s="103" customFormat="1" x14ac:dyDescent="0.2">
      <c r="H889" s="14" t="e">
        <f t="shared" si="162"/>
        <v>#NUM!</v>
      </c>
      <c r="I889" s="104" t="e">
        <f>IF(ISNUMBER(results!C$38),4*PI()*F889/((G889*0.001)^2*results!C$38),4*PI()*F889/((G889*0.001)^2*results!D$38))</f>
        <v>#DIV/0!</v>
      </c>
      <c r="J889" s="15">
        <f t="shared" si="163"/>
        <v>5.6999999999999877</v>
      </c>
      <c r="K889" s="5">
        <f t="shared" si="156"/>
        <v>302</v>
      </c>
      <c r="L889" s="1">
        <f t="shared" si="157"/>
        <v>5.6970934865054046</v>
      </c>
      <c r="M889" s="2">
        <f t="shared" si="158"/>
        <v>18.013677216545513</v>
      </c>
      <c r="N889" s="3" t="b">
        <f t="shared" si="167"/>
        <v>0</v>
      </c>
      <c r="O889" s="3" t="str">
        <f t="shared" si="164"/>
        <v/>
      </c>
      <c r="P889" s="4" t="str">
        <f t="shared" si="165"/>
        <v/>
      </c>
      <c r="Q889" s="4" t="str">
        <f t="shared" si="166"/>
        <v/>
      </c>
      <c r="R889" s="4" t="str">
        <f t="shared" si="159"/>
        <v/>
      </c>
      <c r="S889" s="4" t="str">
        <f t="shared" si="160"/>
        <v/>
      </c>
      <c r="T889" s="100" t="str">
        <f t="shared" si="161"/>
        <v/>
      </c>
      <c r="V889" s="113"/>
    </row>
    <row r="890" spans="8:22" s="103" customFormat="1" x14ac:dyDescent="0.2">
      <c r="H890" s="14" t="e">
        <f t="shared" si="162"/>
        <v>#NUM!</v>
      </c>
      <c r="I890" s="104" t="e">
        <f>IF(ISNUMBER(results!C$38),4*PI()*F890/((G890*0.001)^2*results!C$38),4*PI()*F890/((G890*0.001)^2*results!D$38))</f>
        <v>#DIV/0!</v>
      </c>
      <c r="J890" s="15">
        <f t="shared" si="163"/>
        <v>5.6999999999999877</v>
      </c>
      <c r="K890" s="5">
        <f t="shared" si="156"/>
        <v>302</v>
      </c>
      <c r="L890" s="1">
        <f t="shared" si="157"/>
        <v>5.6970934865054046</v>
      </c>
      <c r="M890" s="2">
        <f t="shared" si="158"/>
        <v>18.013677216545513</v>
      </c>
      <c r="N890" s="3" t="b">
        <f t="shared" si="167"/>
        <v>0</v>
      </c>
      <c r="O890" s="3" t="str">
        <f t="shared" si="164"/>
        <v/>
      </c>
      <c r="P890" s="4" t="str">
        <f t="shared" si="165"/>
        <v/>
      </c>
      <c r="Q890" s="4" t="str">
        <f t="shared" si="166"/>
        <v/>
      </c>
      <c r="R890" s="4" t="str">
        <f t="shared" si="159"/>
        <v/>
      </c>
      <c r="S890" s="4" t="str">
        <f t="shared" si="160"/>
        <v/>
      </c>
      <c r="T890" s="100" t="str">
        <f t="shared" si="161"/>
        <v/>
      </c>
      <c r="V890" s="113"/>
    </row>
    <row r="891" spans="8:22" s="103" customFormat="1" x14ac:dyDescent="0.2">
      <c r="H891" s="14" t="e">
        <f t="shared" si="162"/>
        <v>#NUM!</v>
      </c>
      <c r="I891" s="104" t="e">
        <f>IF(ISNUMBER(results!C$38),4*PI()*F891/((G891*0.001)^2*results!C$38),4*PI()*F891/((G891*0.001)^2*results!D$38))</f>
        <v>#DIV/0!</v>
      </c>
      <c r="J891" s="15">
        <f t="shared" si="163"/>
        <v>5.6999999999999877</v>
      </c>
      <c r="K891" s="5">
        <f t="shared" si="156"/>
        <v>302</v>
      </c>
      <c r="L891" s="1">
        <f t="shared" si="157"/>
        <v>5.6970934865054046</v>
      </c>
      <c r="M891" s="2">
        <f t="shared" si="158"/>
        <v>18.013677216545513</v>
      </c>
      <c r="N891" s="3" t="b">
        <f t="shared" si="167"/>
        <v>0</v>
      </c>
      <c r="O891" s="3" t="str">
        <f t="shared" si="164"/>
        <v/>
      </c>
      <c r="P891" s="4" t="str">
        <f t="shared" si="165"/>
        <v/>
      </c>
      <c r="Q891" s="4" t="str">
        <f t="shared" si="166"/>
        <v/>
      </c>
      <c r="R891" s="4" t="str">
        <f t="shared" si="159"/>
        <v/>
      </c>
      <c r="S891" s="4" t="str">
        <f t="shared" si="160"/>
        <v/>
      </c>
      <c r="T891" s="100" t="str">
        <f t="shared" si="161"/>
        <v/>
      </c>
      <c r="V891" s="113"/>
    </row>
    <row r="892" spans="8:22" s="103" customFormat="1" x14ac:dyDescent="0.2">
      <c r="H892" s="14" t="e">
        <f t="shared" si="162"/>
        <v>#NUM!</v>
      </c>
      <c r="I892" s="104" t="e">
        <f>IF(ISNUMBER(results!C$38),4*PI()*F892/((G892*0.001)^2*results!C$38),4*PI()*F892/((G892*0.001)^2*results!D$38))</f>
        <v>#DIV/0!</v>
      </c>
      <c r="J892" s="15">
        <f t="shared" si="163"/>
        <v>5.6999999999999877</v>
      </c>
      <c r="K892" s="5">
        <f t="shared" si="156"/>
        <v>302</v>
      </c>
      <c r="L892" s="1">
        <f t="shared" si="157"/>
        <v>5.6970934865054046</v>
      </c>
      <c r="M892" s="2">
        <f t="shared" si="158"/>
        <v>18.013677216545513</v>
      </c>
      <c r="N892" s="3" t="b">
        <f t="shared" si="167"/>
        <v>0</v>
      </c>
      <c r="O892" s="3" t="str">
        <f t="shared" si="164"/>
        <v/>
      </c>
      <c r="P892" s="4" t="str">
        <f t="shared" si="165"/>
        <v/>
      </c>
      <c r="Q892" s="4" t="str">
        <f t="shared" si="166"/>
        <v/>
      </c>
      <c r="R892" s="4" t="str">
        <f t="shared" si="159"/>
        <v/>
      </c>
      <c r="S892" s="4" t="str">
        <f t="shared" si="160"/>
        <v/>
      </c>
      <c r="T892" s="100" t="str">
        <f t="shared" si="161"/>
        <v/>
      </c>
      <c r="V892" s="113"/>
    </row>
    <row r="893" spans="8:22" s="103" customFormat="1" x14ac:dyDescent="0.2">
      <c r="H893" s="14" t="e">
        <f t="shared" si="162"/>
        <v>#NUM!</v>
      </c>
      <c r="I893" s="104" t="e">
        <f>IF(ISNUMBER(results!C$38),4*PI()*F893/((G893*0.001)^2*results!C$38),4*PI()*F893/((G893*0.001)^2*results!D$38))</f>
        <v>#DIV/0!</v>
      </c>
      <c r="J893" s="15">
        <f t="shared" si="163"/>
        <v>5.6999999999999877</v>
      </c>
      <c r="K893" s="5">
        <f t="shared" si="156"/>
        <v>302</v>
      </c>
      <c r="L893" s="1">
        <f t="shared" si="157"/>
        <v>5.6970934865054046</v>
      </c>
      <c r="M893" s="2">
        <f t="shared" si="158"/>
        <v>18.013677216545513</v>
      </c>
      <c r="N893" s="3" t="b">
        <f t="shared" si="167"/>
        <v>0</v>
      </c>
      <c r="O893" s="3" t="str">
        <f t="shared" si="164"/>
        <v/>
      </c>
      <c r="P893" s="4" t="str">
        <f t="shared" si="165"/>
        <v/>
      </c>
      <c r="Q893" s="4" t="str">
        <f t="shared" si="166"/>
        <v/>
      </c>
      <c r="R893" s="4" t="str">
        <f t="shared" si="159"/>
        <v/>
      </c>
      <c r="S893" s="4" t="str">
        <f t="shared" si="160"/>
        <v/>
      </c>
      <c r="T893" s="100" t="str">
        <f t="shared" si="161"/>
        <v/>
      </c>
      <c r="V893" s="113"/>
    </row>
    <row r="894" spans="8:22" s="103" customFormat="1" x14ac:dyDescent="0.2">
      <c r="H894" s="14" t="e">
        <f t="shared" si="162"/>
        <v>#NUM!</v>
      </c>
      <c r="I894" s="104" t="e">
        <f>IF(ISNUMBER(results!C$38),4*PI()*F894/((G894*0.001)^2*results!C$38),4*PI()*F894/((G894*0.001)^2*results!D$38))</f>
        <v>#DIV/0!</v>
      </c>
      <c r="J894" s="15">
        <f t="shared" si="163"/>
        <v>5.6999999999999877</v>
      </c>
      <c r="K894" s="5">
        <f t="shared" si="156"/>
        <v>302</v>
      </c>
      <c r="L894" s="1">
        <f t="shared" si="157"/>
        <v>5.6970934865054046</v>
      </c>
      <c r="M894" s="2">
        <f t="shared" si="158"/>
        <v>18.013677216545513</v>
      </c>
      <c r="N894" s="3" t="b">
        <f t="shared" si="167"/>
        <v>0</v>
      </c>
      <c r="O894" s="3" t="str">
        <f t="shared" si="164"/>
        <v/>
      </c>
      <c r="P894" s="4" t="str">
        <f t="shared" si="165"/>
        <v/>
      </c>
      <c r="Q894" s="4" t="str">
        <f t="shared" si="166"/>
        <v/>
      </c>
      <c r="R894" s="4" t="str">
        <f t="shared" si="159"/>
        <v/>
      </c>
      <c r="S894" s="4" t="str">
        <f t="shared" si="160"/>
        <v/>
      </c>
      <c r="T894" s="100" t="str">
        <f t="shared" si="161"/>
        <v/>
      </c>
      <c r="V894" s="113"/>
    </row>
    <row r="895" spans="8:22" s="103" customFormat="1" x14ac:dyDescent="0.2">
      <c r="H895" s="14" t="e">
        <f t="shared" si="162"/>
        <v>#NUM!</v>
      </c>
      <c r="I895" s="104" t="e">
        <f>IF(ISNUMBER(results!C$38),4*PI()*F895/((G895*0.001)^2*results!C$38),4*PI()*F895/((G895*0.001)^2*results!D$38))</f>
        <v>#DIV/0!</v>
      </c>
      <c r="J895" s="15">
        <f t="shared" si="163"/>
        <v>5.6999999999999877</v>
      </c>
      <c r="K895" s="5">
        <f t="shared" si="156"/>
        <v>302</v>
      </c>
      <c r="L895" s="1">
        <f t="shared" si="157"/>
        <v>5.6970934865054046</v>
      </c>
      <c r="M895" s="2">
        <f t="shared" si="158"/>
        <v>18.013677216545513</v>
      </c>
      <c r="N895" s="3" t="b">
        <f t="shared" si="167"/>
        <v>0</v>
      </c>
      <c r="O895" s="3" t="str">
        <f t="shared" si="164"/>
        <v/>
      </c>
      <c r="P895" s="4" t="str">
        <f t="shared" si="165"/>
        <v/>
      </c>
      <c r="Q895" s="4" t="str">
        <f t="shared" si="166"/>
        <v/>
      </c>
      <c r="R895" s="4" t="str">
        <f t="shared" si="159"/>
        <v/>
      </c>
      <c r="S895" s="4" t="str">
        <f t="shared" si="160"/>
        <v/>
      </c>
      <c r="T895" s="100" t="str">
        <f t="shared" si="161"/>
        <v/>
      </c>
      <c r="V895" s="113"/>
    </row>
    <row r="896" spans="8:22" s="103" customFormat="1" x14ac:dyDescent="0.2">
      <c r="H896" s="14" t="e">
        <f t="shared" si="162"/>
        <v>#NUM!</v>
      </c>
      <c r="I896" s="104" t="e">
        <f>IF(ISNUMBER(results!C$38),4*PI()*F896/((G896*0.001)^2*results!C$38),4*PI()*F896/((G896*0.001)^2*results!D$38))</f>
        <v>#DIV/0!</v>
      </c>
      <c r="J896" s="15">
        <f t="shared" si="163"/>
        <v>5.6999999999999877</v>
      </c>
      <c r="K896" s="5">
        <f t="shared" si="156"/>
        <v>302</v>
      </c>
      <c r="L896" s="1">
        <f t="shared" si="157"/>
        <v>5.6970934865054046</v>
      </c>
      <c r="M896" s="2">
        <f t="shared" si="158"/>
        <v>18.013677216545513</v>
      </c>
      <c r="N896" s="3" t="b">
        <f t="shared" si="167"/>
        <v>0</v>
      </c>
      <c r="O896" s="3" t="str">
        <f t="shared" si="164"/>
        <v/>
      </c>
      <c r="P896" s="4" t="str">
        <f t="shared" si="165"/>
        <v/>
      </c>
      <c r="Q896" s="4" t="str">
        <f t="shared" si="166"/>
        <v/>
      </c>
      <c r="R896" s="4" t="str">
        <f t="shared" si="159"/>
        <v/>
      </c>
      <c r="S896" s="4" t="str">
        <f t="shared" si="160"/>
        <v/>
      </c>
      <c r="T896" s="100" t="str">
        <f t="shared" si="161"/>
        <v/>
      </c>
      <c r="V896" s="113"/>
    </row>
    <row r="897" spans="8:22" s="103" customFormat="1" x14ac:dyDescent="0.2">
      <c r="H897" s="14" t="e">
        <f t="shared" si="162"/>
        <v>#NUM!</v>
      </c>
      <c r="I897" s="104" t="e">
        <f>IF(ISNUMBER(results!C$38),4*PI()*F897/((G897*0.001)^2*results!C$38),4*PI()*F897/((G897*0.001)^2*results!D$38))</f>
        <v>#DIV/0!</v>
      </c>
      <c r="J897" s="15">
        <f t="shared" si="163"/>
        <v>5.6999999999999877</v>
      </c>
      <c r="K897" s="5">
        <f t="shared" si="156"/>
        <v>302</v>
      </c>
      <c r="L897" s="1">
        <f t="shared" si="157"/>
        <v>5.6970934865054046</v>
      </c>
      <c r="M897" s="2">
        <f t="shared" si="158"/>
        <v>18.013677216545513</v>
      </c>
      <c r="N897" s="3" t="b">
        <f t="shared" si="167"/>
        <v>0</v>
      </c>
      <c r="O897" s="3" t="str">
        <f t="shared" si="164"/>
        <v/>
      </c>
      <c r="P897" s="4" t="str">
        <f t="shared" si="165"/>
        <v/>
      </c>
      <c r="Q897" s="4" t="str">
        <f t="shared" si="166"/>
        <v/>
      </c>
      <c r="R897" s="4" t="str">
        <f t="shared" si="159"/>
        <v/>
      </c>
      <c r="S897" s="4" t="str">
        <f t="shared" si="160"/>
        <v/>
      </c>
      <c r="T897" s="100" t="str">
        <f t="shared" si="161"/>
        <v/>
      </c>
      <c r="V897" s="113"/>
    </row>
    <row r="898" spans="8:22" s="103" customFormat="1" x14ac:dyDescent="0.2">
      <c r="H898" s="14" t="e">
        <f t="shared" si="162"/>
        <v>#NUM!</v>
      </c>
      <c r="I898" s="104" t="e">
        <f>IF(ISNUMBER(results!C$38),4*PI()*F898/((G898*0.001)^2*results!C$38),4*PI()*F898/((G898*0.001)^2*results!D$38))</f>
        <v>#DIV/0!</v>
      </c>
      <c r="J898" s="15">
        <f t="shared" si="163"/>
        <v>5.6999999999999877</v>
      </c>
      <c r="K898" s="5">
        <f t="shared" si="156"/>
        <v>302</v>
      </c>
      <c r="L898" s="1">
        <f t="shared" si="157"/>
        <v>5.6970934865054046</v>
      </c>
      <c r="M898" s="2">
        <f t="shared" si="158"/>
        <v>18.013677216545513</v>
      </c>
      <c r="N898" s="3" t="b">
        <f t="shared" si="167"/>
        <v>0</v>
      </c>
      <c r="O898" s="3" t="str">
        <f t="shared" si="164"/>
        <v/>
      </c>
      <c r="P898" s="4" t="str">
        <f t="shared" si="165"/>
        <v/>
      </c>
      <c r="Q898" s="4" t="str">
        <f t="shared" si="166"/>
        <v/>
      </c>
      <c r="R898" s="4" t="str">
        <f t="shared" si="159"/>
        <v/>
      </c>
      <c r="S898" s="4" t="str">
        <f t="shared" si="160"/>
        <v/>
      </c>
      <c r="T898" s="100" t="str">
        <f t="shared" si="161"/>
        <v/>
      </c>
      <c r="V898" s="113"/>
    </row>
    <row r="899" spans="8:22" s="103" customFormat="1" x14ac:dyDescent="0.2">
      <c r="H899" s="14" t="e">
        <f t="shared" si="162"/>
        <v>#NUM!</v>
      </c>
      <c r="I899" s="104" t="e">
        <f>IF(ISNUMBER(results!C$38),4*PI()*F899/((G899*0.001)^2*results!C$38),4*PI()*F899/((G899*0.001)^2*results!D$38))</f>
        <v>#DIV/0!</v>
      </c>
      <c r="J899" s="15">
        <f t="shared" si="163"/>
        <v>5.6999999999999877</v>
      </c>
      <c r="K899" s="5">
        <f t="shared" si="156"/>
        <v>302</v>
      </c>
      <c r="L899" s="1">
        <f t="shared" si="157"/>
        <v>5.6970934865054046</v>
      </c>
      <c r="M899" s="2">
        <f t="shared" si="158"/>
        <v>18.013677216545513</v>
      </c>
      <c r="N899" s="3" t="b">
        <f t="shared" si="167"/>
        <v>0</v>
      </c>
      <c r="O899" s="3" t="str">
        <f t="shared" si="164"/>
        <v/>
      </c>
      <c r="P899" s="4" t="str">
        <f t="shared" si="165"/>
        <v/>
      </c>
      <c r="Q899" s="4" t="str">
        <f t="shared" si="166"/>
        <v/>
      </c>
      <c r="R899" s="4" t="str">
        <f t="shared" si="159"/>
        <v/>
      </c>
      <c r="S899" s="4" t="str">
        <f t="shared" si="160"/>
        <v/>
      </c>
      <c r="T899" s="100" t="str">
        <f t="shared" si="161"/>
        <v/>
      </c>
      <c r="V899" s="113"/>
    </row>
    <row r="900" spans="8:22" s="103" customFormat="1" x14ac:dyDescent="0.2">
      <c r="H900" s="14" t="e">
        <f t="shared" si="162"/>
        <v>#NUM!</v>
      </c>
      <c r="I900" s="104" t="e">
        <f>IF(ISNUMBER(results!C$38),4*PI()*F900/((G900*0.001)^2*results!C$38),4*PI()*F900/((G900*0.001)^2*results!D$38))</f>
        <v>#DIV/0!</v>
      </c>
      <c r="J900" s="15">
        <f t="shared" si="163"/>
        <v>5.6999999999999877</v>
      </c>
      <c r="K900" s="5">
        <f t="shared" ref="K900:K963" si="168">IF(NOT(J900=FALSE),MATCH(J900,H:H),"")</f>
        <v>302</v>
      </c>
      <c r="L900" s="1">
        <f t="shared" ref="L900:L963" si="169">IF(NOT(J900=FALSE),INDEX(H:H,K900),"")</f>
        <v>5.6970934865054046</v>
      </c>
      <c r="M900" s="2">
        <f t="shared" ref="M900:M963" si="170">IF(NOT(J900=FALSE),INDEX(I:I,K900),"")</f>
        <v>18.013677216545513</v>
      </c>
      <c r="N900" s="3" t="b">
        <f t="shared" si="167"/>
        <v>0</v>
      </c>
      <c r="O900" s="3" t="str">
        <f t="shared" si="164"/>
        <v/>
      </c>
      <c r="P900" s="4" t="str">
        <f t="shared" si="165"/>
        <v/>
      </c>
      <c r="Q900" s="4" t="str">
        <f t="shared" si="166"/>
        <v/>
      </c>
      <c r="R900" s="4" t="str">
        <f t="shared" ref="R900:R963" si="171">IF(NOT(Q900=""),Q900-(P900*V$29),"")</f>
        <v/>
      </c>
      <c r="S900" s="4" t="str">
        <f t="shared" ref="S900:S963" si="172">IF(NOT(Q900=""),(Q900-V$30)/P900,"")</f>
        <v/>
      </c>
      <c r="T900" s="100" t="str">
        <f t="shared" ref="T900:T963" si="173">IF(NOT(Q900=""),((V$29-(Q900-V$30)/P900))^2,"")</f>
        <v/>
      </c>
      <c r="V900" s="113"/>
    </row>
    <row r="901" spans="8:22" s="103" customFormat="1" x14ac:dyDescent="0.2">
      <c r="H901" s="14" t="e">
        <f t="shared" ref="H901:H964" si="174">LN(E901)</f>
        <v>#NUM!</v>
      </c>
      <c r="I901" s="104" t="e">
        <f>IF(ISNUMBER(results!C$38),4*PI()*F901/((G901*0.001)^2*results!C$38),4*PI()*F901/((G901*0.001)^2*results!D$38))</f>
        <v>#DIV/0!</v>
      </c>
      <c r="J901" s="15">
        <f t="shared" ref="J901:J964" si="175">IF(J900="","",IF(J900+V$5&lt;=LN(X$9),J900+V$5,J900))</f>
        <v>5.6999999999999877</v>
      </c>
      <c r="K901" s="5">
        <f t="shared" si="168"/>
        <v>302</v>
      </c>
      <c r="L901" s="1">
        <f t="shared" si="169"/>
        <v>5.6970934865054046</v>
      </c>
      <c r="M901" s="2">
        <f t="shared" si="170"/>
        <v>18.013677216545513</v>
      </c>
      <c r="N901" s="3" t="b">
        <f t="shared" si="167"/>
        <v>0</v>
      </c>
      <c r="O901" s="3" t="str">
        <f t="shared" ref="O901:O964" si="176">IF(NOT(N901=FALSE),MATCH(N901,H:H),"")</f>
        <v/>
      </c>
      <c r="P901" s="4" t="str">
        <f t="shared" ref="P901:P964" si="177">IF(NOT(OR(O901=O900,N901=FALSE)),INDEX(H:H,O901),"")</f>
        <v/>
      </c>
      <c r="Q901" s="4" t="str">
        <f t="shared" ref="Q901:Q964" si="178">IF(NOT(OR(O901=O900,N901=FALSE)),INDEX(I:I,O901),"")</f>
        <v/>
      </c>
      <c r="R901" s="4" t="str">
        <f t="shared" si="171"/>
        <v/>
      </c>
      <c r="S901" s="4" t="str">
        <f t="shared" si="172"/>
        <v/>
      </c>
      <c r="T901" s="100" t="str">
        <f t="shared" si="173"/>
        <v/>
      </c>
      <c r="V901" s="113"/>
    </row>
    <row r="902" spans="8:22" s="103" customFormat="1" x14ac:dyDescent="0.2">
      <c r="H902" s="14" t="e">
        <f t="shared" si="174"/>
        <v>#NUM!</v>
      </c>
      <c r="I902" s="104" t="e">
        <f>IF(ISNUMBER(results!C$38),4*PI()*F902/((G902*0.001)^2*results!C$38),4*PI()*F902/((G902*0.001)^2*results!D$38))</f>
        <v>#DIV/0!</v>
      </c>
      <c r="J902" s="15">
        <f t="shared" si="175"/>
        <v>5.6999999999999877</v>
      </c>
      <c r="K902" s="5">
        <f t="shared" si="168"/>
        <v>302</v>
      </c>
      <c r="L902" s="1">
        <f t="shared" si="169"/>
        <v>5.6970934865054046</v>
      </c>
      <c r="M902" s="2">
        <f t="shared" si="170"/>
        <v>18.013677216545513</v>
      </c>
      <c r="N902" s="3" t="b">
        <f t="shared" ref="N902:N965" si="179">IF(AND((N901+V$5)&lt;V$4,NOT(N901=FALSE)),N901+V$5)</f>
        <v>0</v>
      </c>
      <c r="O902" s="3" t="str">
        <f t="shared" si="176"/>
        <v/>
      </c>
      <c r="P902" s="4" t="str">
        <f t="shared" si="177"/>
        <v/>
      </c>
      <c r="Q902" s="4" t="str">
        <f t="shared" si="178"/>
        <v/>
      </c>
      <c r="R902" s="4" t="str">
        <f t="shared" si="171"/>
        <v/>
      </c>
      <c r="S902" s="4" t="str">
        <f t="shared" si="172"/>
        <v/>
      </c>
      <c r="T902" s="100" t="str">
        <f t="shared" si="173"/>
        <v/>
      </c>
      <c r="V902" s="113"/>
    </row>
    <row r="903" spans="8:22" s="103" customFormat="1" x14ac:dyDescent="0.2">
      <c r="H903" s="14" t="e">
        <f t="shared" si="174"/>
        <v>#NUM!</v>
      </c>
      <c r="I903" s="104" t="e">
        <f>IF(ISNUMBER(results!C$38),4*PI()*F903/((G903*0.001)^2*results!C$38),4*PI()*F903/((G903*0.001)^2*results!D$38))</f>
        <v>#DIV/0!</v>
      </c>
      <c r="J903" s="15">
        <f t="shared" si="175"/>
        <v>5.6999999999999877</v>
      </c>
      <c r="K903" s="5">
        <f t="shared" si="168"/>
        <v>302</v>
      </c>
      <c r="L903" s="1">
        <f t="shared" si="169"/>
        <v>5.6970934865054046</v>
      </c>
      <c r="M903" s="2">
        <f t="shared" si="170"/>
        <v>18.013677216545513</v>
      </c>
      <c r="N903" s="3" t="b">
        <f t="shared" si="179"/>
        <v>0</v>
      </c>
      <c r="O903" s="3" t="str">
        <f t="shared" si="176"/>
        <v/>
      </c>
      <c r="P903" s="4" t="str">
        <f t="shared" si="177"/>
        <v/>
      </c>
      <c r="Q903" s="4" t="str">
        <f t="shared" si="178"/>
        <v/>
      </c>
      <c r="R903" s="4" t="str">
        <f t="shared" si="171"/>
        <v/>
      </c>
      <c r="S903" s="4" t="str">
        <f t="shared" si="172"/>
        <v/>
      </c>
      <c r="T903" s="100" t="str">
        <f t="shared" si="173"/>
        <v/>
      </c>
      <c r="V903" s="113"/>
    </row>
    <row r="904" spans="8:22" s="103" customFormat="1" x14ac:dyDescent="0.2">
      <c r="H904" s="14" t="e">
        <f t="shared" si="174"/>
        <v>#NUM!</v>
      </c>
      <c r="I904" s="104" t="e">
        <f>IF(ISNUMBER(results!C$38),4*PI()*F904/((G904*0.001)^2*results!C$38),4*PI()*F904/((G904*0.001)^2*results!D$38))</f>
        <v>#DIV/0!</v>
      </c>
      <c r="J904" s="15">
        <f t="shared" si="175"/>
        <v>5.6999999999999877</v>
      </c>
      <c r="K904" s="5">
        <f t="shared" si="168"/>
        <v>302</v>
      </c>
      <c r="L904" s="1">
        <f t="shared" si="169"/>
        <v>5.6970934865054046</v>
      </c>
      <c r="M904" s="2">
        <f t="shared" si="170"/>
        <v>18.013677216545513</v>
      </c>
      <c r="N904" s="3" t="b">
        <f t="shared" si="179"/>
        <v>0</v>
      </c>
      <c r="O904" s="3" t="str">
        <f t="shared" si="176"/>
        <v/>
      </c>
      <c r="P904" s="4" t="str">
        <f t="shared" si="177"/>
        <v/>
      </c>
      <c r="Q904" s="4" t="str">
        <f t="shared" si="178"/>
        <v/>
      </c>
      <c r="R904" s="4" t="str">
        <f t="shared" si="171"/>
        <v/>
      </c>
      <c r="S904" s="4" t="str">
        <f t="shared" si="172"/>
        <v/>
      </c>
      <c r="T904" s="100" t="str">
        <f t="shared" si="173"/>
        <v/>
      </c>
      <c r="V904" s="113"/>
    </row>
    <row r="905" spans="8:22" s="103" customFormat="1" x14ac:dyDescent="0.2">
      <c r="H905" s="14" t="e">
        <f t="shared" si="174"/>
        <v>#NUM!</v>
      </c>
      <c r="I905" s="104" t="e">
        <f>IF(ISNUMBER(results!C$38),4*PI()*F905/((G905*0.001)^2*results!C$38),4*PI()*F905/((G905*0.001)^2*results!D$38))</f>
        <v>#DIV/0!</v>
      </c>
      <c r="J905" s="15">
        <f t="shared" si="175"/>
        <v>5.6999999999999877</v>
      </c>
      <c r="K905" s="5">
        <f t="shared" si="168"/>
        <v>302</v>
      </c>
      <c r="L905" s="1">
        <f t="shared" si="169"/>
        <v>5.6970934865054046</v>
      </c>
      <c r="M905" s="2">
        <f t="shared" si="170"/>
        <v>18.013677216545513</v>
      </c>
      <c r="N905" s="3" t="b">
        <f t="shared" si="179"/>
        <v>0</v>
      </c>
      <c r="O905" s="3" t="str">
        <f t="shared" si="176"/>
        <v/>
      </c>
      <c r="P905" s="4" t="str">
        <f t="shared" si="177"/>
        <v/>
      </c>
      <c r="Q905" s="4" t="str">
        <f t="shared" si="178"/>
        <v/>
      </c>
      <c r="R905" s="4" t="str">
        <f t="shared" si="171"/>
        <v/>
      </c>
      <c r="S905" s="4" t="str">
        <f t="shared" si="172"/>
        <v/>
      </c>
      <c r="T905" s="100" t="str">
        <f t="shared" si="173"/>
        <v/>
      </c>
      <c r="V905" s="113"/>
    </row>
    <row r="906" spans="8:22" s="103" customFormat="1" x14ac:dyDescent="0.2">
      <c r="H906" s="14" t="e">
        <f t="shared" si="174"/>
        <v>#NUM!</v>
      </c>
      <c r="I906" s="104" t="e">
        <f>IF(ISNUMBER(results!C$38),4*PI()*F906/((G906*0.001)^2*results!C$38),4*PI()*F906/((G906*0.001)^2*results!D$38))</f>
        <v>#DIV/0!</v>
      </c>
      <c r="J906" s="15">
        <f t="shared" si="175"/>
        <v>5.6999999999999877</v>
      </c>
      <c r="K906" s="5">
        <f t="shared" si="168"/>
        <v>302</v>
      </c>
      <c r="L906" s="1">
        <f t="shared" si="169"/>
        <v>5.6970934865054046</v>
      </c>
      <c r="M906" s="2">
        <f t="shared" si="170"/>
        <v>18.013677216545513</v>
      </c>
      <c r="N906" s="3" t="b">
        <f t="shared" si="179"/>
        <v>0</v>
      </c>
      <c r="O906" s="3" t="str">
        <f t="shared" si="176"/>
        <v/>
      </c>
      <c r="P906" s="4" t="str">
        <f t="shared" si="177"/>
        <v/>
      </c>
      <c r="Q906" s="4" t="str">
        <f t="shared" si="178"/>
        <v/>
      </c>
      <c r="R906" s="4" t="str">
        <f t="shared" si="171"/>
        <v/>
      </c>
      <c r="S906" s="4" t="str">
        <f t="shared" si="172"/>
        <v/>
      </c>
      <c r="T906" s="100" t="str">
        <f t="shared" si="173"/>
        <v/>
      </c>
      <c r="V906" s="113"/>
    </row>
    <row r="907" spans="8:22" s="103" customFormat="1" x14ac:dyDescent="0.2">
      <c r="H907" s="14" t="e">
        <f t="shared" si="174"/>
        <v>#NUM!</v>
      </c>
      <c r="I907" s="104" t="e">
        <f>IF(ISNUMBER(results!C$38),4*PI()*F907/((G907*0.001)^2*results!C$38),4*PI()*F907/((G907*0.001)^2*results!D$38))</f>
        <v>#DIV/0!</v>
      </c>
      <c r="J907" s="15">
        <f t="shared" si="175"/>
        <v>5.6999999999999877</v>
      </c>
      <c r="K907" s="5">
        <f t="shared" si="168"/>
        <v>302</v>
      </c>
      <c r="L907" s="1">
        <f t="shared" si="169"/>
        <v>5.6970934865054046</v>
      </c>
      <c r="M907" s="2">
        <f t="shared" si="170"/>
        <v>18.013677216545513</v>
      </c>
      <c r="N907" s="3" t="b">
        <f t="shared" si="179"/>
        <v>0</v>
      </c>
      <c r="O907" s="3" t="str">
        <f t="shared" si="176"/>
        <v/>
      </c>
      <c r="P907" s="4" t="str">
        <f t="shared" si="177"/>
        <v/>
      </c>
      <c r="Q907" s="4" t="str">
        <f t="shared" si="178"/>
        <v/>
      </c>
      <c r="R907" s="4" t="str">
        <f t="shared" si="171"/>
        <v/>
      </c>
      <c r="S907" s="4" t="str">
        <f t="shared" si="172"/>
        <v/>
      </c>
      <c r="T907" s="100" t="str">
        <f t="shared" si="173"/>
        <v/>
      </c>
      <c r="V907" s="113"/>
    </row>
    <row r="908" spans="8:22" s="103" customFormat="1" x14ac:dyDescent="0.2">
      <c r="H908" s="14" t="e">
        <f t="shared" si="174"/>
        <v>#NUM!</v>
      </c>
      <c r="I908" s="104" t="e">
        <f>IF(ISNUMBER(results!C$38),4*PI()*F908/((G908*0.001)^2*results!C$38),4*PI()*F908/((G908*0.001)^2*results!D$38))</f>
        <v>#DIV/0!</v>
      </c>
      <c r="J908" s="15">
        <f t="shared" si="175"/>
        <v>5.6999999999999877</v>
      </c>
      <c r="K908" s="5">
        <f t="shared" si="168"/>
        <v>302</v>
      </c>
      <c r="L908" s="1">
        <f t="shared" si="169"/>
        <v>5.6970934865054046</v>
      </c>
      <c r="M908" s="2">
        <f t="shared" si="170"/>
        <v>18.013677216545513</v>
      </c>
      <c r="N908" s="3" t="b">
        <f t="shared" si="179"/>
        <v>0</v>
      </c>
      <c r="O908" s="3" t="str">
        <f t="shared" si="176"/>
        <v/>
      </c>
      <c r="P908" s="4" t="str">
        <f t="shared" si="177"/>
        <v/>
      </c>
      <c r="Q908" s="4" t="str">
        <f t="shared" si="178"/>
        <v/>
      </c>
      <c r="R908" s="4" t="str">
        <f t="shared" si="171"/>
        <v/>
      </c>
      <c r="S908" s="4" t="str">
        <f t="shared" si="172"/>
        <v/>
      </c>
      <c r="T908" s="100" t="str">
        <f t="shared" si="173"/>
        <v/>
      </c>
      <c r="V908" s="113"/>
    </row>
    <row r="909" spans="8:22" s="103" customFormat="1" x14ac:dyDescent="0.2">
      <c r="H909" s="14" t="e">
        <f t="shared" si="174"/>
        <v>#NUM!</v>
      </c>
      <c r="I909" s="104" t="e">
        <f>IF(ISNUMBER(results!C$38),4*PI()*F909/((G909*0.001)^2*results!C$38),4*PI()*F909/((G909*0.001)^2*results!D$38))</f>
        <v>#DIV/0!</v>
      </c>
      <c r="J909" s="15">
        <f t="shared" si="175"/>
        <v>5.6999999999999877</v>
      </c>
      <c r="K909" s="5">
        <f t="shared" si="168"/>
        <v>302</v>
      </c>
      <c r="L909" s="1">
        <f t="shared" si="169"/>
        <v>5.6970934865054046</v>
      </c>
      <c r="M909" s="2">
        <f t="shared" si="170"/>
        <v>18.013677216545513</v>
      </c>
      <c r="N909" s="3" t="b">
        <f t="shared" si="179"/>
        <v>0</v>
      </c>
      <c r="O909" s="3" t="str">
        <f t="shared" si="176"/>
        <v/>
      </c>
      <c r="P909" s="4" t="str">
        <f t="shared" si="177"/>
        <v/>
      </c>
      <c r="Q909" s="4" t="str">
        <f t="shared" si="178"/>
        <v/>
      </c>
      <c r="R909" s="4" t="str">
        <f t="shared" si="171"/>
        <v/>
      </c>
      <c r="S909" s="4" t="str">
        <f t="shared" si="172"/>
        <v/>
      </c>
      <c r="T909" s="100" t="str">
        <f t="shared" si="173"/>
        <v/>
      </c>
      <c r="V909" s="113"/>
    </row>
    <row r="910" spans="8:22" s="103" customFormat="1" x14ac:dyDescent="0.2">
      <c r="H910" s="14" t="e">
        <f t="shared" si="174"/>
        <v>#NUM!</v>
      </c>
      <c r="I910" s="104" t="e">
        <f>IF(ISNUMBER(results!C$38),4*PI()*F910/((G910*0.001)^2*results!C$38),4*PI()*F910/((G910*0.001)^2*results!D$38))</f>
        <v>#DIV/0!</v>
      </c>
      <c r="J910" s="15">
        <f t="shared" si="175"/>
        <v>5.6999999999999877</v>
      </c>
      <c r="K910" s="5">
        <f t="shared" si="168"/>
        <v>302</v>
      </c>
      <c r="L910" s="1">
        <f t="shared" si="169"/>
        <v>5.6970934865054046</v>
      </c>
      <c r="M910" s="2">
        <f t="shared" si="170"/>
        <v>18.013677216545513</v>
      </c>
      <c r="N910" s="3" t="b">
        <f t="shared" si="179"/>
        <v>0</v>
      </c>
      <c r="O910" s="3" t="str">
        <f t="shared" si="176"/>
        <v/>
      </c>
      <c r="P910" s="4" t="str">
        <f t="shared" si="177"/>
        <v/>
      </c>
      <c r="Q910" s="4" t="str">
        <f t="shared" si="178"/>
        <v/>
      </c>
      <c r="R910" s="4" t="str">
        <f t="shared" si="171"/>
        <v/>
      </c>
      <c r="S910" s="4" t="str">
        <f t="shared" si="172"/>
        <v/>
      </c>
      <c r="T910" s="100" t="str">
        <f t="shared" si="173"/>
        <v/>
      </c>
      <c r="V910" s="113"/>
    </row>
    <row r="911" spans="8:22" s="103" customFormat="1" x14ac:dyDescent="0.2">
      <c r="H911" s="14" t="e">
        <f t="shared" si="174"/>
        <v>#NUM!</v>
      </c>
      <c r="I911" s="104" t="e">
        <f>IF(ISNUMBER(results!C$38),4*PI()*F911/((G911*0.001)^2*results!C$38),4*PI()*F911/((G911*0.001)^2*results!D$38))</f>
        <v>#DIV/0!</v>
      </c>
      <c r="J911" s="15">
        <f t="shared" si="175"/>
        <v>5.6999999999999877</v>
      </c>
      <c r="K911" s="5">
        <f t="shared" si="168"/>
        <v>302</v>
      </c>
      <c r="L911" s="1">
        <f t="shared" si="169"/>
        <v>5.6970934865054046</v>
      </c>
      <c r="M911" s="2">
        <f t="shared" si="170"/>
        <v>18.013677216545513</v>
      </c>
      <c r="N911" s="3" t="b">
        <f t="shared" si="179"/>
        <v>0</v>
      </c>
      <c r="O911" s="3" t="str">
        <f t="shared" si="176"/>
        <v/>
      </c>
      <c r="P911" s="4" t="str">
        <f t="shared" si="177"/>
        <v/>
      </c>
      <c r="Q911" s="4" t="str">
        <f t="shared" si="178"/>
        <v/>
      </c>
      <c r="R911" s="4" t="str">
        <f t="shared" si="171"/>
        <v/>
      </c>
      <c r="S911" s="4" t="str">
        <f t="shared" si="172"/>
        <v/>
      </c>
      <c r="T911" s="100" t="str">
        <f t="shared" si="173"/>
        <v/>
      </c>
      <c r="V911" s="113"/>
    </row>
    <row r="912" spans="8:22" s="103" customFormat="1" x14ac:dyDescent="0.2">
      <c r="H912" s="14" t="e">
        <f t="shared" si="174"/>
        <v>#NUM!</v>
      </c>
      <c r="I912" s="104" t="e">
        <f>IF(ISNUMBER(results!C$38),4*PI()*F912/((G912*0.001)^2*results!C$38),4*PI()*F912/((G912*0.001)^2*results!D$38))</f>
        <v>#DIV/0!</v>
      </c>
      <c r="J912" s="15">
        <f t="shared" si="175"/>
        <v>5.6999999999999877</v>
      </c>
      <c r="K912" s="5">
        <f t="shared" si="168"/>
        <v>302</v>
      </c>
      <c r="L912" s="1">
        <f t="shared" si="169"/>
        <v>5.6970934865054046</v>
      </c>
      <c r="M912" s="2">
        <f t="shared" si="170"/>
        <v>18.013677216545513</v>
      </c>
      <c r="N912" s="3" t="b">
        <f t="shared" si="179"/>
        <v>0</v>
      </c>
      <c r="O912" s="3" t="str">
        <f t="shared" si="176"/>
        <v/>
      </c>
      <c r="P912" s="4" t="str">
        <f t="shared" si="177"/>
        <v/>
      </c>
      <c r="Q912" s="4" t="str">
        <f t="shared" si="178"/>
        <v/>
      </c>
      <c r="R912" s="4" t="str">
        <f t="shared" si="171"/>
        <v/>
      </c>
      <c r="S912" s="4" t="str">
        <f t="shared" si="172"/>
        <v/>
      </c>
      <c r="T912" s="100" t="str">
        <f t="shared" si="173"/>
        <v/>
      </c>
      <c r="V912" s="113"/>
    </row>
    <row r="913" spans="8:22" s="103" customFormat="1" x14ac:dyDescent="0.2">
      <c r="H913" s="14" t="e">
        <f t="shared" si="174"/>
        <v>#NUM!</v>
      </c>
      <c r="I913" s="104" t="e">
        <f>IF(ISNUMBER(results!C$38),4*PI()*F913/((G913*0.001)^2*results!C$38),4*PI()*F913/((G913*0.001)^2*results!D$38))</f>
        <v>#DIV/0!</v>
      </c>
      <c r="J913" s="15">
        <f t="shared" si="175"/>
        <v>5.6999999999999877</v>
      </c>
      <c r="K913" s="5">
        <f t="shared" si="168"/>
        <v>302</v>
      </c>
      <c r="L913" s="1">
        <f t="shared" si="169"/>
        <v>5.6970934865054046</v>
      </c>
      <c r="M913" s="2">
        <f t="shared" si="170"/>
        <v>18.013677216545513</v>
      </c>
      <c r="N913" s="3" t="b">
        <f t="shared" si="179"/>
        <v>0</v>
      </c>
      <c r="O913" s="3" t="str">
        <f t="shared" si="176"/>
        <v/>
      </c>
      <c r="P913" s="4" t="str">
        <f t="shared" si="177"/>
        <v/>
      </c>
      <c r="Q913" s="4" t="str">
        <f t="shared" si="178"/>
        <v/>
      </c>
      <c r="R913" s="4" t="str">
        <f t="shared" si="171"/>
        <v/>
      </c>
      <c r="S913" s="4" t="str">
        <f t="shared" si="172"/>
        <v/>
      </c>
      <c r="T913" s="100" t="str">
        <f t="shared" si="173"/>
        <v/>
      </c>
      <c r="V913" s="113"/>
    </row>
    <row r="914" spans="8:22" s="103" customFormat="1" x14ac:dyDescent="0.2">
      <c r="H914" s="14" t="e">
        <f t="shared" si="174"/>
        <v>#NUM!</v>
      </c>
      <c r="I914" s="104" t="e">
        <f>IF(ISNUMBER(results!C$38),4*PI()*F914/((G914*0.001)^2*results!C$38),4*PI()*F914/((G914*0.001)^2*results!D$38))</f>
        <v>#DIV/0!</v>
      </c>
      <c r="J914" s="15">
        <f t="shared" si="175"/>
        <v>5.6999999999999877</v>
      </c>
      <c r="K914" s="5">
        <f t="shared" si="168"/>
        <v>302</v>
      </c>
      <c r="L914" s="1">
        <f t="shared" si="169"/>
        <v>5.6970934865054046</v>
      </c>
      <c r="M914" s="2">
        <f t="shared" si="170"/>
        <v>18.013677216545513</v>
      </c>
      <c r="N914" s="3" t="b">
        <f t="shared" si="179"/>
        <v>0</v>
      </c>
      <c r="O914" s="3" t="str">
        <f t="shared" si="176"/>
        <v/>
      </c>
      <c r="P914" s="4" t="str">
        <f t="shared" si="177"/>
        <v/>
      </c>
      <c r="Q914" s="4" t="str">
        <f t="shared" si="178"/>
        <v/>
      </c>
      <c r="R914" s="4" t="str">
        <f t="shared" si="171"/>
        <v/>
      </c>
      <c r="S914" s="4" t="str">
        <f t="shared" si="172"/>
        <v/>
      </c>
      <c r="T914" s="100" t="str">
        <f t="shared" si="173"/>
        <v/>
      </c>
      <c r="V914" s="113"/>
    </row>
    <row r="915" spans="8:22" s="103" customFormat="1" x14ac:dyDescent="0.2">
      <c r="H915" s="14" t="e">
        <f t="shared" si="174"/>
        <v>#NUM!</v>
      </c>
      <c r="I915" s="104" t="e">
        <f>IF(ISNUMBER(results!C$38),4*PI()*F915/((G915*0.001)^2*results!C$38),4*PI()*F915/((G915*0.001)^2*results!D$38))</f>
        <v>#DIV/0!</v>
      </c>
      <c r="J915" s="15">
        <f t="shared" si="175"/>
        <v>5.6999999999999877</v>
      </c>
      <c r="K915" s="5">
        <f t="shared" si="168"/>
        <v>302</v>
      </c>
      <c r="L915" s="1">
        <f t="shared" si="169"/>
        <v>5.6970934865054046</v>
      </c>
      <c r="M915" s="2">
        <f t="shared" si="170"/>
        <v>18.013677216545513</v>
      </c>
      <c r="N915" s="3" t="b">
        <f t="shared" si="179"/>
        <v>0</v>
      </c>
      <c r="O915" s="3" t="str">
        <f t="shared" si="176"/>
        <v/>
      </c>
      <c r="P915" s="4" t="str">
        <f t="shared" si="177"/>
        <v/>
      </c>
      <c r="Q915" s="4" t="str">
        <f t="shared" si="178"/>
        <v/>
      </c>
      <c r="R915" s="4" t="str">
        <f t="shared" si="171"/>
        <v/>
      </c>
      <c r="S915" s="4" t="str">
        <f t="shared" si="172"/>
        <v/>
      </c>
      <c r="T915" s="100" t="str">
        <f t="shared" si="173"/>
        <v/>
      </c>
      <c r="V915" s="113"/>
    </row>
    <row r="916" spans="8:22" s="103" customFormat="1" x14ac:dyDescent="0.2">
      <c r="H916" s="14" t="e">
        <f t="shared" si="174"/>
        <v>#NUM!</v>
      </c>
      <c r="I916" s="104" t="e">
        <f>IF(ISNUMBER(results!C$38),4*PI()*F916/((G916*0.001)^2*results!C$38),4*PI()*F916/((G916*0.001)^2*results!D$38))</f>
        <v>#DIV/0!</v>
      </c>
      <c r="J916" s="15">
        <f t="shared" si="175"/>
        <v>5.6999999999999877</v>
      </c>
      <c r="K916" s="5">
        <f t="shared" si="168"/>
        <v>302</v>
      </c>
      <c r="L916" s="1">
        <f t="shared" si="169"/>
        <v>5.6970934865054046</v>
      </c>
      <c r="M916" s="2">
        <f t="shared" si="170"/>
        <v>18.013677216545513</v>
      </c>
      <c r="N916" s="3" t="b">
        <f t="shared" si="179"/>
        <v>0</v>
      </c>
      <c r="O916" s="3" t="str">
        <f t="shared" si="176"/>
        <v/>
      </c>
      <c r="P916" s="4" t="str">
        <f t="shared" si="177"/>
        <v/>
      </c>
      <c r="Q916" s="4" t="str">
        <f t="shared" si="178"/>
        <v/>
      </c>
      <c r="R916" s="4" t="str">
        <f t="shared" si="171"/>
        <v/>
      </c>
      <c r="S916" s="4" t="str">
        <f t="shared" si="172"/>
        <v/>
      </c>
      <c r="T916" s="100" t="str">
        <f t="shared" si="173"/>
        <v/>
      </c>
      <c r="V916" s="113"/>
    </row>
    <row r="917" spans="8:22" s="103" customFormat="1" x14ac:dyDescent="0.2">
      <c r="H917" s="14" t="e">
        <f t="shared" si="174"/>
        <v>#NUM!</v>
      </c>
      <c r="I917" s="104" t="e">
        <f>IF(ISNUMBER(results!C$38),4*PI()*F917/((G917*0.001)^2*results!C$38),4*PI()*F917/((G917*0.001)^2*results!D$38))</f>
        <v>#DIV/0!</v>
      </c>
      <c r="J917" s="15">
        <f t="shared" si="175"/>
        <v>5.6999999999999877</v>
      </c>
      <c r="K917" s="5">
        <f t="shared" si="168"/>
        <v>302</v>
      </c>
      <c r="L917" s="1">
        <f t="shared" si="169"/>
        <v>5.6970934865054046</v>
      </c>
      <c r="M917" s="2">
        <f t="shared" si="170"/>
        <v>18.013677216545513</v>
      </c>
      <c r="N917" s="3" t="b">
        <f t="shared" si="179"/>
        <v>0</v>
      </c>
      <c r="O917" s="3" t="str">
        <f t="shared" si="176"/>
        <v/>
      </c>
      <c r="P917" s="4" t="str">
        <f t="shared" si="177"/>
        <v/>
      </c>
      <c r="Q917" s="4" t="str">
        <f t="shared" si="178"/>
        <v/>
      </c>
      <c r="R917" s="4" t="str">
        <f t="shared" si="171"/>
        <v/>
      </c>
      <c r="S917" s="4" t="str">
        <f t="shared" si="172"/>
        <v/>
      </c>
      <c r="T917" s="100" t="str">
        <f t="shared" si="173"/>
        <v/>
      </c>
      <c r="V917" s="113"/>
    </row>
    <row r="918" spans="8:22" s="103" customFormat="1" x14ac:dyDescent="0.2">
      <c r="H918" s="14" t="e">
        <f t="shared" si="174"/>
        <v>#NUM!</v>
      </c>
      <c r="I918" s="104" t="e">
        <f>IF(ISNUMBER(results!C$38),4*PI()*F918/((G918*0.001)^2*results!C$38),4*PI()*F918/((G918*0.001)^2*results!D$38))</f>
        <v>#DIV/0!</v>
      </c>
      <c r="J918" s="15">
        <f t="shared" si="175"/>
        <v>5.6999999999999877</v>
      </c>
      <c r="K918" s="5">
        <f t="shared" si="168"/>
        <v>302</v>
      </c>
      <c r="L918" s="1">
        <f t="shared" si="169"/>
        <v>5.6970934865054046</v>
      </c>
      <c r="M918" s="2">
        <f t="shared" si="170"/>
        <v>18.013677216545513</v>
      </c>
      <c r="N918" s="3" t="b">
        <f t="shared" si="179"/>
        <v>0</v>
      </c>
      <c r="O918" s="3" t="str">
        <f t="shared" si="176"/>
        <v/>
      </c>
      <c r="P918" s="4" t="str">
        <f t="shared" si="177"/>
        <v/>
      </c>
      <c r="Q918" s="4" t="str">
        <f t="shared" si="178"/>
        <v/>
      </c>
      <c r="R918" s="4" t="str">
        <f t="shared" si="171"/>
        <v/>
      </c>
      <c r="S918" s="4" t="str">
        <f t="shared" si="172"/>
        <v/>
      </c>
      <c r="T918" s="100" t="str">
        <f t="shared" si="173"/>
        <v/>
      </c>
      <c r="V918" s="113"/>
    </row>
    <row r="919" spans="8:22" s="103" customFormat="1" x14ac:dyDescent="0.2">
      <c r="H919" s="14" t="e">
        <f t="shared" si="174"/>
        <v>#NUM!</v>
      </c>
      <c r="I919" s="104" t="e">
        <f>IF(ISNUMBER(results!C$38),4*PI()*F919/((G919*0.001)^2*results!C$38),4*PI()*F919/((G919*0.001)^2*results!D$38))</f>
        <v>#DIV/0!</v>
      </c>
      <c r="J919" s="15">
        <f t="shared" si="175"/>
        <v>5.6999999999999877</v>
      </c>
      <c r="K919" s="5">
        <f t="shared" si="168"/>
        <v>302</v>
      </c>
      <c r="L919" s="1">
        <f t="shared" si="169"/>
        <v>5.6970934865054046</v>
      </c>
      <c r="M919" s="2">
        <f t="shared" si="170"/>
        <v>18.013677216545513</v>
      </c>
      <c r="N919" s="3" t="b">
        <f t="shared" si="179"/>
        <v>0</v>
      </c>
      <c r="O919" s="3" t="str">
        <f t="shared" si="176"/>
        <v/>
      </c>
      <c r="P919" s="4" t="str">
        <f t="shared" si="177"/>
        <v/>
      </c>
      <c r="Q919" s="4" t="str">
        <f t="shared" si="178"/>
        <v/>
      </c>
      <c r="R919" s="4" t="str">
        <f t="shared" si="171"/>
        <v/>
      </c>
      <c r="S919" s="4" t="str">
        <f t="shared" si="172"/>
        <v/>
      </c>
      <c r="T919" s="100" t="str">
        <f t="shared" si="173"/>
        <v/>
      </c>
      <c r="V919" s="113"/>
    </row>
    <row r="920" spans="8:22" s="103" customFormat="1" x14ac:dyDescent="0.2">
      <c r="H920" s="14" t="e">
        <f t="shared" si="174"/>
        <v>#NUM!</v>
      </c>
      <c r="I920" s="104" t="e">
        <f>IF(ISNUMBER(results!C$38),4*PI()*F920/((G920*0.001)^2*results!C$38),4*PI()*F920/((G920*0.001)^2*results!D$38))</f>
        <v>#DIV/0!</v>
      </c>
      <c r="J920" s="15">
        <f t="shared" si="175"/>
        <v>5.6999999999999877</v>
      </c>
      <c r="K920" s="5">
        <f t="shared" si="168"/>
        <v>302</v>
      </c>
      <c r="L920" s="1">
        <f t="shared" si="169"/>
        <v>5.6970934865054046</v>
      </c>
      <c r="M920" s="2">
        <f t="shared" si="170"/>
        <v>18.013677216545513</v>
      </c>
      <c r="N920" s="3" t="b">
        <f t="shared" si="179"/>
        <v>0</v>
      </c>
      <c r="O920" s="3" t="str">
        <f t="shared" si="176"/>
        <v/>
      </c>
      <c r="P920" s="4" t="str">
        <f t="shared" si="177"/>
        <v/>
      </c>
      <c r="Q920" s="4" t="str">
        <f t="shared" si="178"/>
        <v/>
      </c>
      <c r="R920" s="4" t="str">
        <f t="shared" si="171"/>
        <v/>
      </c>
      <c r="S920" s="4" t="str">
        <f t="shared" si="172"/>
        <v/>
      </c>
      <c r="T920" s="100" t="str">
        <f t="shared" si="173"/>
        <v/>
      </c>
      <c r="V920" s="113"/>
    </row>
    <row r="921" spans="8:22" s="103" customFormat="1" x14ac:dyDescent="0.2">
      <c r="H921" s="14" t="e">
        <f t="shared" si="174"/>
        <v>#NUM!</v>
      </c>
      <c r="I921" s="104" t="e">
        <f>IF(ISNUMBER(results!C$38),4*PI()*F921/((G921*0.001)^2*results!C$38),4*PI()*F921/((G921*0.001)^2*results!D$38))</f>
        <v>#DIV/0!</v>
      </c>
      <c r="J921" s="15">
        <f t="shared" si="175"/>
        <v>5.6999999999999877</v>
      </c>
      <c r="K921" s="5">
        <f t="shared" si="168"/>
        <v>302</v>
      </c>
      <c r="L921" s="1">
        <f t="shared" si="169"/>
        <v>5.6970934865054046</v>
      </c>
      <c r="M921" s="2">
        <f t="shared" si="170"/>
        <v>18.013677216545513</v>
      </c>
      <c r="N921" s="3" t="b">
        <f t="shared" si="179"/>
        <v>0</v>
      </c>
      <c r="O921" s="3" t="str">
        <f t="shared" si="176"/>
        <v/>
      </c>
      <c r="P921" s="4" t="str">
        <f t="shared" si="177"/>
        <v/>
      </c>
      <c r="Q921" s="4" t="str">
        <f t="shared" si="178"/>
        <v/>
      </c>
      <c r="R921" s="4" t="str">
        <f t="shared" si="171"/>
        <v/>
      </c>
      <c r="S921" s="4" t="str">
        <f t="shared" si="172"/>
        <v/>
      </c>
      <c r="T921" s="100" t="str">
        <f t="shared" si="173"/>
        <v/>
      </c>
      <c r="V921" s="113"/>
    </row>
    <row r="922" spans="8:22" s="103" customFormat="1" x14ac:dyDescent="0.2">
      <c r="H922" s="14" t="e">
        <f t="shared" si="174"/>
        <v>#NUM!</v>
      </c>
      <c r="I922" s="104" t="e">
        <f>IF(ISNUMBER(results!C$38),4*PI()*F922/((G922*0.001)^2*results!C$38),4*PI()*F922/((G922*0.001)^2*results!D$38))</f>
        <v>#DIV/0!</v>
      </c>
      <c r="J922" s="15">
        <f t="shared" si="175"/>
        <v>5.6999999999999877</v>
      </c>
      <c r="K922" s="5">
        <f t="shared" si="168"/>
        <v>302</v>
      </c>
      <c r="L922" s="1">
        <f t="shared" si="169"/>
        <v>5.6970934865054046</v>
      </c>
      <c r="M922" s="2">
        <f t="shared" si="170"/>
        <v>18.013677216545513</v>
      </c>
      <c r="N922" s="3" t="b">
        <f t="shared" si="179"/>
        <v>0</v>
      </c>
      <c r="O922" s="3" t="str">
        <f t="shared" si="176"/>
        <v/>
      </c>
      <c r="P922" s="4" t="str">
        <f t="shared" si="177"/>
        <v/>
      </c>
      <c r="Q922" s="4" t="str">
        <f t="shared" si="178"/>
        <v/>
      </c>
      <c r="R922" s="4" t="str">
        <f t="shared" si="171"/>
        <v/>
      </c>
      <c r="S922" s="4" t="str">
        <f t="shared" si="172"/>
        <v/>
      </c>
      <c r="T922" s="100" t="str">
        <f t="shared" si="173"/>
        <v/>
      </c>
      <c r="V922" s="113"/>
    </row>
    <row r="923" spans="8:22" s="103" customFormat="1" x14ac:dyDescent="0.2">
      <c r="H923" s="14" t="e">
        <f t="shared" si="174"/>
        <v>#NUM!</v>
      </c>
      <c r="I923" s="104" t="e">
        <f>IF(ISNUMBER(results!C$38),4*PI()*F923/((G923*0.001)^2*results!C$38),4*PI()*F923/((G923*0.001)^2*results!D$38))</f>
        <v>#DIV/0!</v>
      </c>
      <c r="J923" s="15">
        <f t="shared" si="175"/>
        <v>5.6999999999999877</v>
      </c>
      <c r="K923" s="5">
        <f t="shared" si="168"/>
        <v>302</v>
      </c>
      <c r="L923" s="1">
        <f t="shared" si="169"/>
        <v>5.6970934865054046</v>
      </c>
      <c r="M923" s="2">
        <f t="shared" si="170"/>
        <v>18.013677216545513</v>
      </c>
      <c r="N923" s="3" t="b">
        <f t="shared" si="179"/>
        <v>0</v>
      </c>
      <c r="O923" s="3" t="str">
        <f t="shared" si="176"/>
        <v/>
      </c>
      <c r="P923" s="4" t="str">
        <f t="shared" si="177"/>
        <v/>
      </c>
      <c r="Q923" s="4" t="str">
        <f t="shared" si="178"/>
        <v/>
      </c>
      <c r="R923" s="4" t="str">
        <f t="shared" si="171"/>
        <v/>
      </c>
      <c r="S923" s="4" t="str">
        <f t="shared" si="172"/>
        <v/>
      </c>
      <c r="T923" s="100" t="str">
        <f t="shared" si="173"/>
        <v/>
      </c>
      <c r="V923" s="113"/>
    </row>
    <row r="924" spans="8:22" s="103" customFormat="1" x14ac:dyDescent="0.2">
      <c r="H924" s="14" t="e">
        <f t="shared" si="174"/>
        <v>#NUM!</v>
      </c>
      <c r="I924" s="104" t="e">
        <f>IF(ISNUMBER(results!C$38),4*PI()*F924/((G924*0.001)^2*results!C$38),4*PI()*F924/((G924*0.001)^2*results!D$38))</f>
        <v>#DIV/0!</v>
      </c>
      <c r="J924" s="15">
        <f t="shared" si="175"/>
        <v>5.6999999999999877</v>
      </c>
      <c r="K924" s="5">
        <f t="shared" si="168"/>
        <v>302</v>
      </c>
      <c r="L924" s="1">
        <f t="shared" si="169"/>
        <v>5.6970934865054046</v>
      </c>
      <c r="M924" s="2">
        <f t="shared" si="170"/>
        <v>18.013677216545513</v>
      </c>
      <c r="N924" s="3" t="b">
        <f t="shared" si="179"/>
        <v>0</v>
      </c>
      <c r="O924" s="3" t="str">
        <f t="shared" si="176"/>
        <v/>
      </c>
      <c r="P924" s="4" t="str">
        <f t="shared" si="177"/>
        <v/>
      </c>
      <c r="Q924" s="4" t="str">
        <f t="shared" si="178"/>
        <v/>
      </c>
      <c r="R924" s="4" t="str">
        <f t="shared" si="171"/>
        <v/>
      </c>
      <c r="S924" s="4" t="str">
        <f t="shared" si="172"/>
        <v/>
      </c>
      <c r="T924" s="100" t="str">
        <f t="shared" si="173"/>
        <v/>
      </c>
      <c r="V924" s="113"/>
    </row>
    <row r="925" spans="8:22" s="103" customFormat="1" x14ac:dyDescent="0.2">
      <c r="H925" s="14" t="e">
        <f t="shared" si="174"/>
        <v>#NUM!</v>
      </c>
      <c r="I925" s="104" t="e">
        <f>IF(ISNUMBER(results!C$38),4*PI()*F925/((G925*0.001)^2*results!C$38),4*PI()*F925/((G925*0.001)^2*results!D$38))</f>
        <v>#DIV/0!</v>
      </c>
      <c r="J925" s="15">
        <f t="shared" si="175"/>
        <v>5.6999999999999877</v>
      </c>
      <c r="K925" s="5">
        <f t="shared" si="168"/>
        <v>302</v>
      </c>
      <c r="L925" s="1">
        <f t="shared" si="169"/>
        <v>5.6970934865054046</v>
      </c>
      <c r="M925" s="2">
        <f t="shared" si="170"/>
        <v>18.013677216545513</v>
      </c>
      <c r="N925" s="3" t="b">
        <f t="shared" si="179"/>
        <v>0</v>
      </c>
      <c r="O925" s="3" t="str">
        <f t="shared" si="176"/>
        <v/>
      </c>
      <c r="P925" s="4" t="str">
        <f t="shared" si="177"/>
        <v/>
      </c>
      <c r="Q925" s="4" t="str">
        <f t="shared" si="178"/>
        <v/>
      </c>
      <c r="R925" s="4" t="str">
        <f t="shared" si="171"/>
        <v/>
      </c>
      <c r="S925" s="4" t="str">
        <f t="shared" si="172"/>
        <v/>
      </c>
      <c r="T925" s="100" t="str">
        <f t="shared" si="173"/>
        <v/>
      </c>
      <c r="V925" s="113"/>
    </row>
    <row r="926" spans="8:22" s="103" customFormat="1" x14ac:dyDescent="0.2">
      <c r="H926" s="14" t="e">
        <f t="shared" si="174"/>
        <v>#NUM!</v>
      </c>
      <c r="I926" s="104" t="e">
        <f>IF(ISNUMBER(results!C$38),4*PI()*F926/((G926*0.001)^2*results!C$38),4*PI()*F926/((G926*0.001)^2*results!D$38))</f>
        <v>#DIV/0!</v>
      </c>
      <c r="J926" s="15">
        <f t="shared" si="175"/>
        <v>5.6999999999999877</v>
      </c>
      <c r="K926" s="5">
        <f t="shared" si="168"/>
        <v>302</v>
      </c>
      <c r="L926" s="1">
        <f t="shared" si="169"/>
        <v>5.6970934865054046</v>
      </c>
      <c r="M926" s="2">
        <f t="shared" si="170"/>
        <v>18.013677216545513</v>
      </c>
      <c r="N926" s="3" t="b">
        <f t="shared" si="179"/>
        <v>0</v>
      </c>
      <c r="O926" s="3" t="str">
        <f t="shared" si="176"/>
        <v/>
      </c>
      <c r="P926" s="4" t="str">
        <f t="shared" si="177"/>
        <v/>
      </c>
      <c r="Q926" s="4" t="str">
        <f t="shared" si="178"/>
        <v/>
      </c>
      <c r="R926" s="4" t="str">
        <f t="shared" si="171"/>
        <v/>
      </c>
      <c r="S926" s="4" t="str">
        <f t="shared" si="172"/>
        <v/>
      </c>
      <c r="T926" s="100" t="str">
        <f t="shared" si="173"/>
        <v/>
      </c>
      <c r="V926" s="113"/>
    </row>
    <row r="927" spans="8:22" s="103" customFormat="1" x14ac:dyDescent="0.2">
      <c r="H927" s="14" t="e">
        <f t="shared" si="174"/>
        <v>#NUM!</v>
      </c>
      <c r="I927" s="104" t="e">
        <f>IF(ISNUMBER(results!C$38),4*PI()*F927/((G927*0.001)^2*results!C$38),4*PI()*F927/((G927*0.001)^2*results!D$38))</f>
        <v>#DIV/0!</v>
      </c>
      <c r="J927" s="15">
        <f t="shared" si="175"/>
        <v>5.6999999999999877</v>
      </c>
      <c r="K927" s="5">
        <f t="shared" si="168"/>
        <v>302</v>
      </c>
      <c r="L927" s="1">
        <f t="shared" si="169"/>
        <v>5.6970934865054046</v>
      </c>
      <c r="M927" s="2">
        <f t="shared" si="170"/>
        <v>18.013677216545513</v>
      </c>
      <c r="N927" s="3" t="b">
        <f t="shared" si="179"/>
        <v>0</v>
      </c>
      <c r="O927" s="3" t="str">
        <f t="shared" si="176"/>
        <v/>
      </c>
      <c r="P927" s="4" t="str">
        <f t="shared" si="177"/>
        <v/>
      </c>
      <c r="Q927" s="4" t="str">
        <f t="shared" si="178"/>
        <v/>
      </c>
      <c r="R927" s="4" t="str">
        <f t="shared" si="171"/>
        <v/>
      </c>
      <c r="S927" s="4" t="str">
        <f t="shared" si="172"/>
        <v/>
      </c>
      <c r="T927" s="100" t="str">
        <f t="shared" si="173"/>
        <v/>
      </c>
      <c r="V927" s="113"/>
    </row>
    <row r="928" spans="8:22" s="103" customFormat="1" x14ac:dyDescent="0.2">
      <c r="H928" s="14" t="e">
        <f t="shared" si="174"/>
        <v>#NUM!</v>
      </c>
      <c r="I928" s="104" t="e">
        <f>IF(ISNUMBER(results!C$38),4*PI()*F928/((G928*0.001)^2*results!C$38),4*PI()*F928/((G928*0.001)^2*results!D$38))</f>
        <v>#DIV/0!</v>
      </c>
      <c r="J928" s="15">
        <f t="shared" si="175"/>
        <v>5.6999999999999877</v>
      </c>
      <c r="K928" s="5">
        <f t="shared" si="168"/>
        <v>302</v>
      </c>
      <c r="L928" s="1">
        <f t="shared" si="169"/>
        <v>5.6970934865054046</v>
      </c>
      <c r="M928" s="2">
        <f t="shared" si="170"/>
        <v>18.013677216545513</v>
      </c>
      <c r="N928" s="3" t="b">
        <f t="shared" si="179"/>
        <v>0</v>
      </c>
      <c r="O928" s="3" t="str">
        <f t="shared" si="176"/>
        <v/>
      </c>
      <c r="P928" s="4" t="str">
        <f t="shared" si="177"/>
        <v/>
      </c>
      <c r="Q928" s="4" t="str">
        <f t="shared" si="178"/>
        <v/>
      </c>
      <c r="R928" s="4" t="str">
        <f t="shared" si="171"/>
        <v/>
      </c>
      <c r="S928" s="4" t="str">
        <f t="shared" si="172"/>
        <v/>
      </c>
      <c r="T928" s="100" t="str">
        <f t="shared" si="173"/>
        <v/>
      </c>
      <c r="V928" s="113"/>
    </row>
    <row r="929" spans="8:22" s="103" customFormat="1" x14ac:dyDescent="0.2">
      <c r="H929" s="14" t="e">
        <f t="shared" si="174"/>
        <v>#NUM!</v>
      </c>
      <c r="I929" s="104" t="e">
        <f>IF(ISNUMBER(results!C$38),4*PI()*F929/((G929*0.001)^2*results!C$38),4*PI()*F929/((G929*0.001)^2*results!D$38))</f>
        <v>#DIV/0!</v>
      </c>
      <c r="J929" s="15">
        <f t="shared" si="175"/>
        <v>5.6999999999999877</v>
      </c>
      <c r="K929" s="5">
        <f t="shared" si="168"/>
        <v>302</v>
      </c>
      <c r="L929" s="1">
        <f t="shared" si="169"/>
        <v>5.6970934865054046</v>
      </c>
      <c r="M929" s="2">
        <f t="shared" si="170"/>
        <v>18.013677216545513</v>
      </c>
      <c r="N929" s="3" t="b">
        <f t="shared" si="179"/>
        <v>0</v>
      </c>
      <c r="O929" s="3" t="str">
        <f t="shared" si="176"/>
        <v/>
      </c>
      <c r="P929" s="4" t="str">
        <f t="shared" si="177"/>
        <v/>
      </c>
      <c r="Q929" s="4" t="str">
        <f t="shared" si="178"/>
        <v/>
      </c>
      <c r="R929" s="4" t="str">
        <f t="shared" si="171"/>
        <v/>
      </c>
      <c r="S929" s="4" t="str">
        <f t="shared" si="172"/>
        <v/>
      </c>
      <c r="T929" s="100" t="str">
        <f t="shared" si="173"/>
        <v/>
      </c>
      <c r="V929" s="113"/>
    </row>
    <row r="930" spans="8:22" s="103" customFormat="1" x14ac:dyDescent="0.2">
      <c r="H930" s="14" t="e">
        <f t="shared" si="174"/>
        <v>#NUM!</v>
      </c>
      <c r="I930" s="104" t="e">
        <f>IF(ISNUMBER(results!C$38),4*PI()*F930/((G930*0.001)^2*results!C$38),4*PI()*F930/((G930*0.001)^2*results!D$38))</f>
        <v>#DIV/0!</v>
      </c>
      <c r="J930" s="15">
        <f t="shared" si="175"/>
        <v>5.6999999999999877</v>
      </c>
      <c r="K930" s="5">
        <f t="shared" si="168"/>
        <v>302</v>
      </c>
      <c r="L930" s="1">
        <f t="shared" si="169"/>
        <v>5.6970934865054046</v>
      </c>
      <c r="M930" s="2">
        <f t="shared" si="170"/>
        <v>18.013677216545513</v>
      </c>
      <c r="N930" s="3" t="b">
        <f t="shared" si="179"/>
        <v>0</v>
      </c>
      <c r="O930" s="3" t="str">
        <f t="shared" si="176"/>
        <v/>
      </c>
      <c r="P930" s="4" t="str">
        <f t="shared" si="177"/>
        <v/>
      </c>
      <c r="Q930" s="4" t="str">
        <f t="shared" si="178"/>
        <v/>
      </c>
      <c r="R930" s="4" t="str">
        <f t="shared" si="171"/>
        <v/>
      </c>
      <c r="S930" s="4" t="str">
        <f t="shared" si="172"/>
        <v/>
      </c>
      <c r="T930" s="100" t="str">
        <f t="shared" si="173"/>
        <v/>
      </c>
      <c r="V930" s="113"/>
    </row>
    <row r="931" spans="8:22" s="103" customFormat="1" x14ac:dyDescent="0.2">
      <c r="H931" s="14" t="e">
        <f t="shared" si="174"/>
        <v>#NUM!</v>
      </c>
      <c r="I931" s="104" t="e">
        <f>IF(ISNUMBER(results!C$38),4*PI()*F931/((G931*0.001)^2*results!C$38),4*PI()*F931/((G931*0.001)^2*results!D$38))</f>
        <v>#DIV/0!</v>
      </c>
      <c r="J931" s="15">
        <f t="shared" si="175"/>
        <v>5.6999999999999877</v>
      </c>
      <c r="K931" s="5">
        <f t="shared" si="168"/>
        <v>302</v>
      </c>
      <c r="L931" s="1">
        <f t="shared" si="169"/>
        <v>5.6970934865054046</v>
      </c>
      <c r="M931" s="2">
        <f t="shared" si="170"/>
        <v>18.013677216545513</v>
      </c>
      <c r="N931" s="3" t="b">
        <f t="shared" si="179"/>
        <v>0</v>
      </c>
      <c r="O931" s="3" t="str">
        <f t="shared" si="176"/>
        <v/>
      </c>
      <c r="P931" s="4" t="str">
        <f t="shared" si="177"/>
        <v/>
      </c>
      <c r="Q931" s="4" t="str">
        <f t="shared" si="178"/>
        <v/>
      </c>
      <c r="R931" s="4" t="str">
        <f t="shared" si="171"/>
        <v/>
      </c>
      <c r="S931" s="4" t="str">
        <f t="shared" si="172"/>
        <v/>
      </c>
      <c r="T931" s="100" t="str">
        <f t="shared" si="173"/>
        <v/>
      </c>
      <c r="V931" s="113"/>
    </row>
    <row r="932" spans="8:22" s="103" customFormat="1" x14ac:dyDescent="0.2">
      <c r="H932" s="14" t="e">
        <f t="shared" si="174"/>
        <v>#NUM!</v>
      </c>
      <c r="I932" s="104" t="e">
        <f>IF(ISNUMBER(results!C$38),4*PI()*F932/((G932*0.001)^2*results!C$38),4*PI()*F932/((G932*0.001)^2*results!D$38))</f>
        <v>#DIV/0!</v>
      </c>
      <c r="J932" s="15">
        <f t="shared" si="175"/>
        <v>5.6999999999999877</v>
      </c>
      <c r="K932" s="5">
        <f t="shared" si="168"/>
        <v>302</v>
      </c>
      <c r="L932" s="1">
        <f t="shared" si="169"/>
        <v>5.6970934865054046</v>
      </c>
      <c r="M932" s="2">
        <f t="shared" si="170"/>
        <v>18.013677216545513</v>
      </c>
      <c r="N932" s="3" t="b">
        <f t="shared" si="179"/>
        <v>0</v>
      </c>
      <c r="O932" s="3" t="str">
        <f t="shared" si="176"/>
        <v/>
      </c>
      <c r="P932" s="4" t="str">
        <f t="shared" si="177"/>
        <v/>
      </c>
      <c r="Q932" s="4" t="str">
        <f t="shared" si="178"/>
        <v/>
      </c>
      <c r="R932" s="4" t="str">
        <f t="shared" si="171"/>
        <v/>
      </c>
      <c r="S932" s="4" t="str">
        <f t="shared" si="172"/>
        <v/>
      </c>
      <c r="T932" s="100" t="str">
        <f t="shared" si="173"/>
        <v/>
      </c>
      <c r="V932" s="113"/>
    </row>
    <row r="933" spans="8:22" s="103" customFormat="1" x14ac:dyDescent="0.2">
      <c r="H933" s="14" t="e">
        <f t="shared" si="174"/>
        <v>#NUM!</v>
      </c>
      <c r="I933" s="104" t="e">
        <f>IF(ISNUMBER(results!C$38),4*PI()*F933/((G933*0.001)^2*results!C$38),4*PI()*F933/((G933*0.001)^2*results!D$38))</f>
        <v>#DIV/0!</v>
      </c>
      <c r="J933" s="15">
        <f t="shared" si="175"/>
        <v>5.6999999999999877</v>
      </c>
      <c r="K933" s="5">
        <f t="shared" si="168"/>
        <v>302</v>
      </c>
      <c r="L933" s="1">
        <f t="shared" si="169"/>
        <v>5.6970934865054046</v>
      </c>
      <c r="M933" s="2">
        <f t="shared" si="170"/>
        <v>18.013677216545513</v>
      </c>
      <c r="N933" s="3" t="b">
        <f t="shared" si="179"/>
        <v>0</v>
      </c>
      <c r="O933" s="3" t="str">
        <f t="shared" si="176"/>
        <v/>
      </c>
      <c r="P933" s="4" t="str">
        <f t="shared" si="177"/>
        <v/>
      </c>
      <c r="Q933" s="4" t="str">
        <f t="shared" si="178"/>
        <v/>
      </c>
      <c r="R933" s="4" t="str">
        <f t="shared" si="171"/>
        <v/>
      </c>
      <c r="S933" s="4" t="str">
        <f t="shared" si="172"/>
        <v/>
      </c>
      <c r="T933" s="100" t="str">
        <f t="shared" si="173"/>
        <v/>
      </c>
      <c r="V933" s="113"/>
    </row>
    <row r="934" spans="8:22" s="103" customFormat="1" x14ac:dyDescent="0.2">
      <c r="H934" s="14" t="e">
        <f t="shared" si="174"/>
        <v>#NUM!</v>
      </c>
      <c r="I934" s="104" t="e">
        <f>IF(ISNUMBER(results!C$38),4*PI()*F934/((G934*0.001)^2*results!C$38),4*PI()*F934/((G934*0.001)^2*results!D$38))</f>
        <v>#DIV/0!</v>
      </c>
      <c r="J934" s="15">
        <f t="shared" si="175"/>
        <v>5.6999999999999877</v>
      </c>
      <c r="K934" s="5">
        <f t="shared" si="168"/>
        <v>302</v>
      </c>
      <c r="L934" s="1">
        <f t="shared" si="169"/>
        <v>5.6970934865054046</v>
      </c>
      <c r="M934" s="2">
        <f t="shared" si="170"/>
        <v>18.013677216545513</v>
      </c>
      <c r="N934" s="3" t="b">
        <f t="shared" si="179"/>
        <v>0</v>
      </c>
      <c r="O934" s="3" t="str">
        <f t="shared" si="176"/>
        <v/>
      </c>
      <c r="P934" s="4" t="str">
        <f t="shared" si="177"/>
        <v/>
      </c>
      <c r="Q934" s="4" t="str">
        <f t="shared" si="178"/>
        <v/>
      </c>
      <c r="R934" s="4" t="str">
        <f t="shared" si="171"/>
        <v/>
      </c>
      <c r="S934" s="4" t="str">
        <f t="shared" si="172"/>
        <v/>
      </c>
      <c r="T934" s="100" t="str">
        <f t="shared" si="173"/>
        <v/>
      </c>
      <c r="V934" s="113"/>
    </row>
    <row r="935" spans="8:22" s="103" customFormat="1" x14ac:dyDescent="0.2">
      <c r="H935" s="14" t="e">
        <f t="shared" si="174"/>
        <v>#NUM!</v>
      </c>
      <c r="I935" s="104" t="e">
        <f>IF(ISNUMBER(results!C$38),4*PI()*F935/((G935*0.001)^2*results!C$38),4*PI()*F935/((G935*0.001)^2*results!D$38))</f>
        <v>#DIV/0!</v>
      </c>
      <c r="J935" s="15">
        <f t="shared" si="175"/>
        <v>5.6999999999999877</v>
      </c>
      <c r="K935" s="5">
        <f t="shared" si="168"/>
        <v>302</v>
      </c>
      <c r="L935" s="1">
        <f t="shared" si="169"/>
        <v>5.6970934865054046</v>
      </c>
      <c r="M935" s="2">
        <f t="shared" si="170"/>
        <v>18.013677216545513</v>
      </c>
      <c r="N935" s="3" t="b">
        <f t="shared" si="179"/>
        <v>0</v>
      </c>
      <c r="O935" s="3" t="str">
        <f t="shared" si="176"/>
        <v/>
      </c>
      <c r="P935" s="4" t="str">
        <f t="shared" si="177"/>
        <v/>
      </c>
      <c r="Q935" s="4" t="str">
        <f t="shared" si="178"/>
        <v/>
      </c>
      <c r="R935" s="4" t="str">
        <f t="shared" si="171"/>
        <v/>
      </c>
      <c r="S935" s="4" t="str">
        <f t="shared" si="172"/>
        <v/>
      </c>
      <c r="T935" s="100" t="str">
        <f t="shared" si="173"/>
        <v/>
      </c>
      <c r="V935" s="113"/>
    </row>
    <row r="936" spans="8:22" s="103" customFormat="1" x14ac:dyDescent="0.2">
      <c r="H936" s="14" t="e">
        <f t="shared" si="174"/>
        <v>#NUM!</v>
      </c>
      <c r="I936" s="104" t="e">
        <f>IF(ISNUMBER(results!C$38),4*PI()*F936/((G936*0.001)^2*results!C$38),4*PI()*F936/((G936*0.001)^2*results!D$38))</f>
        <v>#DIV/0!</v>
      </c>
      <c r="J936" s="15">
        <f t="shared" si="175"/>
        <v>5.6999999999999877</v>
      </c>
      <c r="K936" s="5">
        <f t="shared" si="168"/>
        <v>302</v>
      </c>
      <c r="L936" s="1">
        <f t="shared" si="169"/>
        <v>5.6970934865054046</v>
      </c>
      <c r="M936" s="2">
        <f t="shared" si="170"/>
        <v>18.013677216545513</v>
      </c>
      <c r="N936" s="3" t="b">
        <f t="shared" si="179"/>
        <v>0</v>
      </c>
      <c r="O936" s="3" t="str">
        <f t="shared" si="176"/>
        <v/>
      </c>
      <c r="P936" s="4" t="str">
        <f t="shared" si="177"/>
        <v/>
      </c>
      <c r="Q936" s="4" t="str">
        <f t="shared" si="178"/>
        <v/>
      </c>
      <c r="R936" s="4" t="str">
        <f t="shared" si="171"/>
        <v/>
      </c>
      <c r="S936" s="4" t="str">
        <f t="shared" si="172"/>
        <v/>
      </c>
      <c r="T936" s="100" t="str">
        <f t="shared" si="173"/>
        <v/>
      </c>
      <c r="V936" s="113"/>
    </row>
    <row r="937" spans="8:22" s="103" customFormat="1" x14ac:dyDescent="0.2">
      <c r="H937" s="14" t="e">
        <f t="shared" si="174"/>
        <v>#NUM!</v>
      </c>
      <c r="I937" s="104" t="e">
        <f>IF(ISNUMBER(results!C$38),4*PI()*F937/((G937*0.001)^2*results!C$38),4*PI()*F937/((G937*0.001)^2*results!D$38))</f>
        <v>#DIV/0!</v>
      </c>
      <c r="J937" s="15">
        <f t="shared" si="175"/>
        <v>5.6999999999999877</v>
      </c>
      <c r="K937" s="5">
        <f t="shared" si="168"/>
        <v>302</v>
      </c>
      <c r="L937" s="1">
        <f t="shared" si="169"/>
        <v>5.6970934865054046</v>
      </c>
      <c r="M937" s="2">
        <f t="shared" si="170"/>
        <v>18.013677216545513</v>
      </c>
      <c r="N937" s="3" t="b">
        <f t="shared" si="179"/>
        <v>0</v>
      </c>
      <c r="O937" s="3" t="str">
        <f t="shared" si="176"/>
        <v/>
      </c>
      <c r="P937" s="4" t="str">
        <f t="shared" si="177"/>
        <v/>
      </c>
      <c r="Q937" s="4" t="str">
        <f t="shared" si="178"/>
        <v/>
      </c>
      <c r="R937" s="4" t="str">
        <f t="shared" si="171"/>
        <v/>
      </c>
      <c r="S937" s="4" t="str">
        <f t="shared" si="172"/>
        <v/>
      </c>
      <c r="T937" s="100" t="str">
        <f t="shared" si="173"/>
        <v/>
      </c>
      <c r="V937" s="113"/>
    </row>
    <row r="938" spans="8:22" s="103" customFormat="1" x14ac:dyDescent="0.2">
      <c r="H938" s="14" t="e">
        <f t="shared" si="174"/>
        <v>#NUM!</v>
      </c>
      <c r="I938" s="104" t="e">
        <f>IF(ISNUMBER(results!C$38),4*PI()*F938/((G938*0.001)^2*results!C$38),4*PI()*F938/((G938*0.001)^2*results!D$38))</f>
        <v>#DIV/0!</v>
      </c>
      <c r="J938" s="15">
        <f t="shared" si="175"/>
        <v>5.6999999999999877</v>
      </c>
      <c r="K938" s="5">
        <f t="shared" si="168"/>
        <v>302</v>
      </c>
      <c r="L938" s="1">
        <f t="shared" si="169"/>
        <v>5.6970934865054046</v>
      </c>
      <c r="M938" s="2">
        <f t="shared" si="170"/>
        <v>18.013677216545513</v>
      </c>
      <c r="N938" s="3" t="b">
        <f t="shared" si="179"/>
        <v>0</v>
      </c>
      <c r="O938" s="3" t="str">
        <f t="shared" si="176"/>
        <v/>
      </c>
      <c r="P938" s="4" t="str">
        <f t="shared" si="177"/>
        <v/>
      </c>
      <c r="Q938" s="4" t="str">
        <f t="shared" si="178"/>
        <v/>
      </c>
      <c r="R938" s="4" t="str">
        <f t="shared" si="171"/>
        <v/>
      </c>
      <c r="S938" s="4" t="str">
        <f t="shared" si="172"/>
        <v/>
      </c>
      <c r="T938" s="100" t="str">
        <f t="shared" si="173"/>
        <v/>
      </c>
      <c r="V938" s="113"/>
    </row>
    <row r="939" spans="8:22" s="103" customFormat="1" x14ac:dyDescent="0.2">
      <c r="H939" s="14" t="e">
        <f t="shared" si="174"/>
        <v>#NUM!</v>
      </c>
      <c r="I939" s="104" t="e">
        <f>IF(ISNUMBER(results!C$38),4*PI()*F939/((G939*0.001)^2*results!C$38),4*PI()*F939/((G939*0.001)^2*results!D$38))</f>
        <v>#DIV/0!</v>
      </c>
      <c r="J939" s="15">
        <f t="shared" si="175"/>
        <v>5.6999999999999877</v>
      </c>
      <c r="K939" s="5">
        <f t="shared" si="168"/>
        <v>302</v>
      </c>
      <c r="L939" s="1">
        <f t="shared" si="169"/>
        <v>5.6970934865054046</v>
      </c>
      <c r="M939" s="2">
        <f t="shared" si="170"/>
        <v>18.013677216545513</v>
      </c>
      <c r="N939" s="3" t="b">
        <f t="shared" si="179"/>
        <v>0</v>
      </c>
      <c r="O939" s="3" t="str">
        <f t="shared" si="176"/>
        <v/>
      </c>
      <c r="P939" s="4" t="str">
        <f t="shared" si="177"/>
        <v/>
      </c>
      <c r="Q939" s="4" t="str">
        <f t="shared" si="178"/>
        <v/>
      </c>
      <c r="R939" s="4" t="str">
        <f t="shared" si="171"/>
        <v/>
      </c>
      <c r="S939" s="4" t="str">
        <f t="shared" si="172"/>
        <v/>
      </c>
      <c r="T939" s="100" t="str">
        <f t="shared" si="173"/>
        <v/>
      </c>
      <c r="V939" s="113"/>
    </row>
    <row r="940" spans="8:22" s="103" customFormat="1" x14ac:dyDescent="0.2">
      <c r="H940" s="14" t="e">
        <f t="shared" si="174"/>
        <v>#NUM!</v>
      </c>
      <c r="I940" s="104" t="e">
        <f>IF(ISNUMBER(results!C$38),4*PI()*F940/((G940*0.001)^2*results!C$38),4*PI()*F940/((G940*0.001)^2*results!D$38))</f>
        <v>#DIV/0!</v>
      </c>
      <c r="J940" s="15">
        <f t="shared" si="175"/>
        <v>5.6999999999999877</v>
      </c>
      <c r="K940" s="5">
        <f t="shared" si="168"/>
        <v>302</v>
      </c>
      <c r="L940" s="1">
        <f t="shared" si="169"/>
        <v>5.6970934865054046</v>
      </c>
      <c r="M940" s="2">
        <f t="shared" si="170"/>
        <v>18.013677216545513</v>
      </c>
      <c r="N940" s="3" t="b">
        <f t="shared" si="179"/>
        <v>0</v>
      </c>
      <c r="O940" s="3" t="str">
        <f t="shared" si="176"/>
        <v/>
      </c>
      <c r="P940" s="4" t="str">
        <f t="shared" si="177"/>
        <v/>
      </c>
      <c r="Q940" s="4" t="str">
        <f t="shared" si="178"/>
        <v/>
      </c>
      <c r="R940" s="4" t="str">
        <f t="shared" si="171"/>
        <v/>
      </c>
      <c r="S940" s="4" t="str">
        <f t="shared" si="172"/>
        <v/>
      </c>
      <c r="T940" s="100" t="str">
        <f t="shared" si="173"/>
        <v/>
      </c>
      <c r="V940" s="113"/>
    </row>
    <row r="941" spans="8:22" s="103" customFormat="1" x14ac:dyDescent="0.2">
      <c r="H941" s="14" t="e">
        <f t="shared" si="174"/>
        <v>#NUM!</v>
      </c>
      <c r="I941" s="104" t="e">
        <f>IF(ISNUMBER(results!C$38),4*PI()*F941/((G941*0.001)^2*results!C$38),4*PI()*F941/((G941*0.001)^2*results!D$38))</f>
        <v>#DIV/0!</v>
      </c>
      <c r="J941" s="15">
        <f t="shared" si="175"/>
        <v>5.6999999999999877</v>
      </c>
      <c r="K941" s="5">
        <f t="shared" si="168"/>
        <v>302</v>
      </c>
      <c r="L941" s="1">
        <f t="shared" si="169"/>
        <v>5.6970934865054046</v>
      </c>
      <c r="M941" s="2">
        <f t="shared" si="170"/>
        <v>18.013677216545513</v>
      </c>
      <c r="N941" s="3" t="b">
        <f t="shared" si="179"/>
        <v>0</v>
      </c>
      <c r="O941" s="3" t="str">
        <f t="shared" si="176"/>
        <v/>
      </c>
      <c r="P941" s="4" t="str">
        <f t="shared" si="177"/>
        <v/>
      </c>
      <c r="Q941" s="4" t="str">
        <f t="shared" si="178"/>
        <v/>
      </c>
      <c r="R941" s="4" t="str">
        <f t="shared" si="171"/>
        <v/>
      </c>
      <c r="S941" s="4" t="str">
        <f t="shared" si="172"/>
        <v/>
      </c>
      <c r="T941" s="100" t="str">
        <f t="shared" si="173"/>
        <v/>
      </c>
      <c r="V941" s="113"/>
    </row>
    <row r="942" spans="8:22" s="103" customFormat="1" x14ac:dyDescent="0.2">
      <c r="H942" s="14" t="e">
        <f t="shared" si="174"/>
        <v>#NUM!</v>
      </c>
      <c r="I942" s="104" t="e">
        <f>IF(ISNUMBER(results!C$38),4*PI()*F942/((G942*0.001)^2*results!C$38),4*PI()*F942/((G942*0.001)^2*results!D$38))</f>
        <v>#DIV/0!</v>
      </c>
      <c r="J942" s="15">
        <f t="shared" si="175"/>
        <v>5.6999999999999877</v>
      </c>
      <c r="K942" s="5">
        <f t="shared" si="168"/>
        <v>302</v>
      </c>
      <c r="L942" s="1">
        <f t="shared" si="169"/>
        <v>5.6970934865054046</v>
      </c>
      <c r="M942" s="2">
        <f t="shared" si="170"/>
        <v>18.013677216545513</v>
      </c>
      <c r="N942" s="3" t="b">
        <f t="shared" si="179"/>
        <v>0</v>
      </c>
      <c r="O942" s="3" t="str">
        <f t="shared" si="176"/>
        <v/>
      </c>
      <c r="P942" s="4" t="str">
        <f t="shared" si="177"/>
        <v/>
      </c>
      <c r="Q942" s="4" t="str">
        <f t="shared" si="178"/>
        <v/>
      </c>
      <c r="R942" s="4" t="str">
        <f t="shared" si="171"/>
        <v/>
      </c>
      <c r="S942" s="4" t="str">
        <f t="shared" si="172"/>
        <v/>
      </c>
      <c r="T942" s="100" t="str">
        <f t="shared" si="173"/>
        <v/>
      </c>
      <c r="V942" s="113"/>
    </row>
    <row r="943" spans="8:22" s="103" customFormat="1" x14ac:dyDescent="0.2">
      <c r="H943" s="14" t="e">
        <f t="shared" si="174"/>
        <v>#NUM!</v>
      </c>
      <c r="I943" s="104" t="e">
        <f>IF(ISNUMBER(results!C$38),4*PI()*F943/((G943*0.001)^2*results!C$38),4*PI()*F943/((G943*0.001)^2*results!D$38))</f>
        <v>#DIV/0!</v>
      </c>
      <c r="J943" s="15">
        <f t="shared" si="175"/>
        <v>5.6999999999999877</v>
      </c>
      <c r="K943" s="5">
        <f t="shared" si="168"/>
        <v>302</v>
      </c>
      <c r="L943" s="1">
        <f t="shared" si="169"/>
        <v>5.6970934865054046</v>
      </c>
      <c r="M943" s="2">
        <f t="shared" si="170"/>
        <v>18.013677216545513</v>
      </c>
      <c r="N943" s="3" t="b">
        <f t="shared" si="179"/>
        <v>0</v>
      </c>
      <c r="O943" s="3" t="str">
        <f t="shared" si="176"/>
        <v/>
      </c>
      <c r="P943" s="4" t="str">
        <f t="shared" si="177"/>
        <v/>
      </c>
      <c r="Q943" s="4" t="str">
        <f t="shared" si="178"/>
        <v/>
      </c>
      <c r="R943" s="4" t="str">
        <f t="shared" si="171"/>
        <v/>
      </c>
      <c r="S943" s="4" t="str">
        <f t="shared" si="172"/>
        <v/>
      </c>
      <c r="T943" s="100" t="str">
        <f t="shared" si="173"/>
        <v/>
      </c>
      <c r="V943" s="113"/>
    </row>
    <row r="944" spans="8:22" s="103" customFormat="1" x14ac:dyDescent="0.2">
      <c r="H944" s="14" t="e">
        <f t="shared" si="174"/>
        <v>#NUM!</v>
      </c>
      <c r="I944" s="104" t="e">
        <f>IF(ISNUMBER(results!C$38),4*PI()*F944/((G944*0.001)^2*results!C$38),4*PI()*F944/((G944*0.001)^2*results!D$38))</f>
        <v>#DIV/0!</v>
      </c>
      <c r="J944" s="15">
        <f t="shared" si="175"/>
        <v>5.6999999999999877</v>
      </c>
      <c r="K944" s="5">
        <f t="shared" si="168"/>
        <v>302</v>
      </c>
      <c r="L944" s="1">
        <f t="shared" si="169"/>
        <v>5.6970934865054046</v>
      </c>
      <c r="M944" s="2">
        <f t="shared" si="170"/>
        <v>18.013677216545513</v>
      </c>
      <c r="N944" s="3" t="b">
        <f t="shared" si="179"/>
        <v>0</v>
      </c>
      <c r="O944" s="3" t="str">
        <f t="shared" si="176"/>
        <v/>
      </c>
      <c r="P944" s="4" t="str">
        <f t="shared" si="177"/>
        <v/>
      </c>
      <c r="Q944" s="4" t="str">
        <f t="shared" si="178"/>
        <v/>
      </c>
      <c r="R944" s="4" t="str">
        <f t="shared" si="171"/>
        <v/>
      </c>
      <c r="S944" s="4" t="str">
        <f t="shared" si="172"/>
        <v/>
      </c>
      <c r="T944" s="100" t="str">
        <f t="shared" si="173"/>
        <v/>
      </c>
      <c r="V944" s="113"/>
    </row>
    <row r="945" spans="8:22" s="103" customFormat="1" x14ac:dyDescent="0.2">
      <c r="H945" s="14" t="e">
        <f t="shared" si="174"/>
        <v>#NUM!</v>
      </c>
      <c r="I945" s="104" t="e">
        <f>IF(ISNUMBER(results!C$38),4*PI()*F945/((G945*0.001)^2*results!C$38),4*PI()*F945/((G945*0.001)^2*results!D$38))</f>
        <v>#DIV/0!</v>
      </c>
      <c r="J945" s="15">
        <f t="shared" si="175"/>
        <v>5.6999999999999877</v>
      </c>
      <c r="K945" s="5">
        <f t="shared" si="168"/>
        <v>302</v>
      </c>
      <c r="L945" s="1">
        <f t="shared" si="169"/>
        <v>5.6970934865054046</v>
      </c>
      <c r="M945" s="2">
        <f t="shared" si="170"/>
        <v>18.013677216545513</v>
      </c>
      <c r="N945" s="3" t="b">
        <f t="shared" si="179"/>
        <v>0</v>
      </c>
      <c r="O945" s="3" t="str">
        <f t="shared" si="176"/>
        <v/>
      </c>
      <c r="P945" s="4" t="str">
        <f t="shared" si="177"/>
        <v/>
      </c>
      <c r="Q945" s="4" t="str">
        <f t="shared" si="178"/>
        <v/>
      </c>
      <c r="R945" s="4" t="str">
        <f t="shared" si="171"/>
        <v/>
      </c>
      <c r="S945" s="4" t="str">
        <f t="shared" si="172"/>
        <v/>
      </c>
      <c r="T945" s="100" t="str">
        <f t="shared" si="173"/>
        <v/>
      </c>
      <c r="V945" s="113"/>
    </row>
    <row r="946" spans="8:22" s="103" customFormat="1" x14ac:dyDescent="0.2">
      <c r="H946" s="14" t="e">
        <f t="shared" si="174"/>
        <v>#NUM!</v>
      </c>
      <c r="I946" s="104" t="e">
        <f>IF(ISNUMBER(results!C$38),4*PI()*F946/((G946*0.001)^2*results!C$38),4*PI()*F946/((G946*0.001)^2*results!D$38))</f>
        <v>#DIV/0!</v>
      </c>
      <c r="J946" s="15">
        <f t="shared" si="175"/>
        <v>5.6999999999999877</v>
      </c>
      <c r="K946" s="5">
        <f t="shared" si="168"/>
        <v>302</v>
      </c>
      <c r="L946" s="1">
        <f t="shared" si="169"/>
        <v>5.6970934865054046</v>
      </c>
      <c r="M946" s="2">
        <f t="shared" si="170"/>
        <v>18.013677216545513</v>
      </c>
      <c r="N946" s="3" t="b">
        <f t="shared" si="179"/>
        <v>0</v>
      </c>
      <c r="O946" s="3" t="str">
        <f t="shared" si="176"/>
        <v/>
      </c>
      <c r="P946" s="4" t="str">
        <f t="shared" si="177"/>
        <v/>
      </c>
      <c r="Q946" s="4" t="str">
        <f t="shared" si="178"/>
        <v/>
      </c>
      <c r="R946" s="4" t="str">
        <f t="shared" si="171"/>
        <v/>
      </c>
      <c r="S946" s="4" t="str">
        <f t="shared" si="172"/>
        <v/>
      </c>
      <c r="T946" s="100" t="str">
        <f t="shared" si="173"/>
        <v/>
      </c>
      <c r="V946" s="113"/>
    </row>
    <row r="947" spans="8:22" s="103" customFormat="1" x14ac:dyDescent="0.2">
      <c r="H947" s="14" t="e">
        <f t="shared" si="174"/>
        <v>#NUM!</v>
      </c>
      <c r="I947" s="104" t="e">
        <f>IF(ISNUMBER(results!C$38),4*PI()*F947/((G947*0.001)^2*results!C$38),4*PI()*F947/((G947*0.001)^2*results!D$38))</f>
        <v>#DIV/0!</v>
      </c>
      <c r="J947" s="15">
        <f t="shared" si="175"/>
        <v>5.6999999999999877</v>
      </c>
      <c r="K947" s="5">
        <f t="shared" si="168"/>
        <v>302</v>
      </c>
      <c r="L947" s="1">
        <f t="shared" si="169"/>
        <v>5.6970934865054046</v>
      </c>
      <c r="M947" s="2">
        <f t="shared" si="170"/>
        <v>18.013677216545513</v>
      </c>
      <c r="N947" s="3" t="b">
        <f t="shared" si="179"/>
        <v>0</v>
      </c>
      <c r="O947" s="3" t="str">
        <f t="shared" si="176"/>
        <v/>
      </c>
      <c r="P947" s="4" t="str">
        <f t="shared" si="177"/>
        <v/>
      </c>
      <c r="Q947" s="4" t="str">
        <f t="shared" si="178"/>
        <v/>
      </c>
      <c r="R947" s="4" t="str">
        <f t="shared" si="171"/>
        <v/>
      </c>
      <c r="S947" s="4" t="str">
        <f t="shared" si="172"/>
        <v/>
      </c>
      <c r="T947" s="100" t="str">
        <f t="shared" si="173"/>
        <v/>
      </c>
      <c r="V947" s="113"/>
    </row>
    <row r="948" spans="8:22" s="103" customFormat="1" x14ac:dyDescent="0.2">
      <c r="H948" s="14" t="e">
        <f t="shared" si="174"/>
        <v>#NUM!</v>
      </c>
      <c r="I948" s="104" t="e">
        <f>IF(ISNUMBER(results!C$38),4*PI()*F948/((G948*0.001)^2*results!C$38),4*PI()*F948/((G948*0.001)^2*results!D$38))</f>
        <v>#DIV/0!</v>
      </c>
      <c r="J948" s="15">
        <f t="shared" si="175"/>
        <v>5.6999999999999877</v>
      </c>
      <c r="K948" s="5">
        <f t="shared" si="168"/>
        <v>302</v>
      </c>
      <c r="L948" s="1">
        <f t="shared" si="169"/>
        <v>5.6970934865054046</v>
      </c>
      <c r="M948" s="2">
        <f t="shared" si="170"/>
        <v>18.013677216545513</v>
      </c>
      <c r="N948" s="3" t="b">
        <f t="shared" si="179"/>
        <v>0</v>
      </c>
      <c r="O948" s="3" t="str">
        <f t="shared" si="176"/>
        <v/>
      </c>
      <c r="P948" s="4" t="str">
        <f t="shared" si="177"/>
        <v/>
      </c>
      <c r="Q948" s="4" t="str">
        <f t="shared" si="178"/>
        <v/>
      </c>
      <c r="R948" s="4" t="str">
        <f t="shared" si="171"/>
        <v/>
      </c>
      <c r="S948" s="4" t="str">
        <f t="shared" si="172"/>
        <v/>
      </c>
      <c r="T948" s="100" t="str">
        <f t="shared" si="173"/>
        <v/>
      </c>
      <c r="V948" s="113"/>
    </row>
    <row r="949" spans="8:22" s="103" customFormat="1" x14ac:dyDescent="0.2">
      <c r="H949" s="14" t="e">
        <f t="shared" si="174"/>
        <v>#NUM!</v>
      </c>
      <c r="I949" s="104" t="e">
        <f>IF(ISNUMBER(results!C$38),4*PI()*F949/((G949*0.001)^2*results!C$38),4*PI()*F949/((G949*0.001)^2*results!D$38))</f>
        <v>#DIV/0!</v>
      </c>
      <c r="J949" s="15">
        <f t="shared" si="175"/>
        <v>5.6999999999999877</v>
      </c>
      <c r="K949" s="5">
        <f t="shared" si="168"/>
        <v>302</v>
      </c>
      <c r="L949" s="1">
        <f t="shared" si="169"/>
        <v>5.6970934865054046</v>
      </c>
      <c r="M949" s="2">
        <f t="shared" si="170"/>
        <v>18.013677216545513</v>
      </c>
      <c r="N949" s="3" t="b">
        <f t="shared" si="179"/>
        <v>0</v>
      </c>
      <c r="O949" s="3" t="str">
        <f t="shared" si="176"/>
        <v/>
      </c>
      <c r="P949" s="4" t="str">
        <f t="shared" si="177"/>
        <v/>
      </c>
      <c r="Q949" s="4" t="str">
        <f t="shared" si="178"/>
        <v/>
      </c>
      <c r="R949" s="4" t="str">
        <f t="shared" si="171"/>
        <v/>
      </c>
      <c r="S949" s="4" t="str">
        <f t="shared" si="172"/>
        <v/>
      </c>
      <c r="T949" s="100" t="str">
        <f t="shared" si="173"/>
        <v/>
      </c>
      <c r="V949" s="113"/>
    </row>
    <row r="950" spans="8:22" s="103" customFormat="1" x14ac:dyDescent="0.2">
      <c r="H950" s="14" t="e">
        <f t="shared" si="174"/>
        <v>#NUM!</v>
      </c>
      <c r="I950" s="104" t="e">
        <f>IF(ISNUMBER(results!C$38),4*PI()*F950/((G950*0.001)^2*results!C$38),4*PI()*F950/((G950*0.001)^2*results!D$38))</f>
        <v>#DIV/0!</v>
      </c>
      <c r="J950" s="15">
        <f t="shared" si="175"/>
        <v>5.6999999999999877</v>
      </c>
      <c r="K950" s="5">
        <f t="shared" si="168"/>
        <v>302</v>
      </c>
      <c r="L950" s="1">
        <f t="shared" si="169"/>
        <v>5.6970934865054046</v>
      </c>
      <c r="M950" s="2">
        <f t="shared" si="170"/>
        <v>18.013677216545513</v>
      </c>
      <c r="N950" s="3" t="b">
        <f t="shared" si="179"/>
        <v>0</v>
      </c>
      <c r="O950" s="3" t="str">
        <f t="shared" si="176"/>
        <v/>
      </c>
      <c r="P950" s="4" t="str">
        <f t="shared" si="177"/>
        <v/>
      </c>
      <c r="Q950" s="4" t="str">
        <f t="shared" si="178"/>
        <v/>
      </c>
      <c r="R950" s="4" t="str">
        <f t="shared" si="171"/>
        <v/>
      </c>
      <c r="S950" s="4" t="str">
        <f t="shared" si="172"/>
        <v/>
      </c>
      <c r="T950" s="100" t="str">
        <f t="shared" si="173"/>
        <v/>
      </c>
      <c r="V950" s="113"/>
    </row>
    <row r="951" spans="8:22" s="103" customFormat="1" x14ac:dyDescent="0.2">
      <c r="H951" s="14" t="e">
        <f t="shared" si="174"/>
        <v>#NUM!</v>
      </c>
      <c r="I951" s="104" t="e">
        <f>IF(ISNUMBER(results!C$38),4*PI()*F951/((G951*0.001)^2*results!C$38),4*PI()*F951/((G951*0.001)^2*results!D$38))</f>
        <v>#DIV/0!</v>
      </c>
      <c r="J951" s="15">
        <f t="shared" si="175"/>
        <v>5.6999999999999877</v>
      </c>
      <c r="K951" s="5">
        <f t="shared" si="168"/>
        <v>302</v>
      </c>
      <c r="L951" s="1">
        <f t="shared" si="169"/>
        <v>5.6970934865054046</v>
      </c>
      <c r="M951" s="2">
        <f t="shared" si="170"/>
        <v>18.013677216545513</v>
      </c>
      <c r="N951" s="3" t="b">
        <f t="shared" si="179"/>
        <v>0</v>
      </c>
      <c r="O951" s="3" t="str">
        <f t="shared" si="176"/>
        <v/>
      </c>
      <c r="P951" s="4" t="str">
        <f t="shared" si="177"/>
        <v/>
      </c>
      <c r="Q951" s="4" t="str">
        <f t="shared" si="178"/>
        <v/>
      </c>
      <c r="R951" s="4" t="str">
        <f t="shared" si="171"/>
        <v/>
      </c>
      <c r="S951" s="4" t="str">
        <f t="shared" si="172"/>
        <v/>
      </c>
      <c r="T951" s="100" t="str">
        <f t="shared" si="173"/>
        <v/>
      </c>
      <c r="V951" s="113"/>
    </row>
    <row r="952" spans="8:22" s="103" customFormat="1" x14ac:dyDescent="0.2">
      <c r="H952" s="14" t="e">
        <f t="shared" si="174"/>
        <v>#NUM!</v>
      </c>
      <c r="I952" s="104" t="e">
        <f>IF(ISNUMBER(results!C$38),4*PI()*F952/((G952*0.001)^2*results!C$38),4*PI()*F952/((G952*0.001)^2*results!D$38))</f>
        <v>#DIV/0!</v>
      </c>
      <c r="J952" s="15">
        <f t="shared" si="175"/>
        <v>5.6999999999999877</v>
      </c>
      <c r="K952" s="5">
        <f t="shared" si="168"/>
        <v>302</v>
      </c>
      <c r="L952" s="1">
        <f t="shared" si="169"/>
        <v>5.6970934865054046</v>
      </c>
      <c r="M952" s="2">
        <f t="shared" si="170"/>
        <v>18.013677216545513</v>
      </c>
      <c r="N952" s="3" t="b">
        <f t="shared" si="179"/>
        <v>0</v>
      </c>
      <c r="O952" s="3" t="str">
        <f t="shared" si="176"/>
        <v/>
      </c>
      <c r="P952" s="4" t="str">
        <f t="shared" si="177"/>
        <v/>
      </c>
      <c r="Q952" s="4" t="str">
        <f t="shared" si="178"/>
        <v/>
      </c>
      <c r="R952" s="4" t="str">
        <f t="shared" si="171"/>
        <v/>
      </c>
      <c r="S952" s="4" t="str">
        <f t="shared" si="172"/>
        <v/>
      </c>
      <c r="T952" s="100" t="str">
        <f t="shared" si="173"/>
        <v/>
      </c>
      <c r="V952" s="113"/>
    </row>
    <row r="953" spans="8:22" s="103" customFormat="1" x14ac:dyDescent="0.2">
      <c r="H953" s="14" t="e">
        <f t="shared" si="174"/>
        <v>#NUM!</v>
      </c>
      <c r="I953" s="104" t="e">
        <f>IF(ISNUMBER(results!C$38),4*PI()*F953/((G953*0.001)^2*results!C$38),4*PI()*F953/((G953*0.001)^2*results!D$38))</f>
        <v>#DIV/0!</v>
      </c>
      <c r="J953" s="15">
        <f t="shared" si="175"/>
        <v>5.6999999999999877</v>
      </c>
      <c r="K953" s="5">
        <f t="shared" si="168"/>
        <v>302</v>
      </c>
      <c r="L953" s="1">
        <f t="shared" si="169"/>
        <v>5.6970934865054046</v>
      </c>
      <c r="M953" s="2">
        <f t="shared" si="170"/>
        <v>18.013677216545513</v>
      </c>
      <c r="N953" s="3" t="b">
        <f t="shared" si="179"/>
        <v>0</v>
      </c>
      <c r="O953" s="3" t="str">
        <f t="shared" si="176"/>
        <v/>
      </c>
      <c r="P953" s="4" t="str">
        <f t="shared" si="177"/>
        <v/>
      </c>
      <c r="Q953" s="4" t="str">
        <f t="shared" si="178"/>
        <v/>
      </c>
      <c r="R953" s="4" t="str">
        <f t="shared" si="171"/>
        <v/>
      </c>
      <c r="S953" s="4" t="str">
        <f t="shared" si="172"/>
        <v/>
      </c>
      <c r="T953" s="100" t="str">
        <f t="shared" si="173"/>
        <v/>
      </c>
      <c r="V953" s="113"/>
    </row>
    <row r="954" spans="8:22" s="103" customFormat="1" x14ac:dyDescent="0.2">
      <c r="H954" s="14" t="e">
        <f t="shared" si="174"/>
        <v>#NUM!</v>
      </c>
      <c r="I954" s="104" t="e">
        <f>IF(ISNUMBER(results!C$38),4*PI()*F954/((G954*0.001)^2*results!C$38),4*PI()*F954/((G954*0.001)^2*results!D$38))</f>
        <v>#DIV/0!</v>
      </c>
      <c r="J954" s="15">
        <f t="shared" si="175"/>
        <v>5.6999999999999877</v>
      </c>
      <c r="K954" s="5">
        <f t="shared" si="168"/>
        <v>302</v>
      </c>
      <c r="L954" s="1">
        <f t="shared" si="169"/>
        <v>5.6970934865054046</v>
      </c>
      <c r="M954" s="2">
        <f t="shared" si="170"/>
        <v>18.013677216545513</v>
      </c>
      <c r="N954" s="3" t="b">
        <f t="shared" si="179"/>
        <v>0</v>
      </c>
      <c r="O954" s="3" t="str">
        <f t="shared" si="176"/>
        <v/>
      </c>
      <c r="P954" s="4" t="str">
        <f t="shared" si="177"/>
        <v/>
      </c>
      <c r="Q954" s="4" t="str">
        <f t="shared" si="178"/>
        <v/>
      </c>
      <c r="R954" s="4" t="str">
        <f t="shared" si="171"/>
        <v/>
      </c>
      <c r="S954" s="4" t="str">
        <f t="shared" si="172"/>
        <v/>
      </c>
      <c r="T954" s="100" t="str">
        <f t="shared" si="173"/>
        <v/>
      </c>
      <c r="V954" s="113"/>
    </row>
    <row r="955" spans="8:22" s="103" customFormat="1" x14ac:dyDescent="0.2">
      <c r="H955" s="14" t="e">
        <f t="shared" si="174"/>
        <v>#NUM!</v>
      </c>
      <c r="I955" s="104" t="e">
        <f>IF(ISNUMBER(results!C$38),4*PI()*F955/((G955*0.001)^2*results!C$38),4*PI()*F955/((G955*0.001)^2*results!D$38))</f>
        <v>#DIV/0!</v>
      </c>
      <c r="J955" s="15">
        <f t="shared" si="175"/>
        <v>5.6999999999999877</v>
      </c>
      <c r="K955" s="5">
        <f t="shared" si="168"/>
        <v>302</v>
      </c>
      <c r="L955" s="1">
        <f t="shared" si="169"/>
        <v>5.6970934865054046</v>
      </c>
      <c r="M955" s="2">
        <f t="shared" si="170"/>
        <v>18.013677216545513</v>
      </c>
      <c r="N955" s="3" t="b">
        <f t="shared" si="179"/>
        <v>0</v>
      </c>
      <c r="O955" s="3" t="str">
        <f t="shared" si="176"/>
        <v/>
      </c>
      <c r="P955" s="4" t="str">
        <f t="shared" si="177"/>
        <v/>
      </c>
      <c r="Q955" s="4" t="str">
        <f t="shared" si="178"/>
        <v/>
      </c>
      <c r="R955" s="4" t="str">
        <f t="shared" si="171"/>
        <v/>
      </c>
      <c r="S955" s="4" t="str">
        <f t="shared" si="172"/>
        <v/>
      </c>
      <c r="T955" s="100" t="str">
        <f t="shared" si="173"/>
        <v/>
      </c>
      <c r="V955" s="113"/>
    </row>
    <row r="956" spans="8:22" s="103" customFormat="1" x14ac:dyDescent="0.2">
      <c r="H956" s="14" t="e">
        <f t="shared" si="174"/>
        <v>#NUM!</v>
      </c>
      <c r="I956" s="104" t="e">
        <f>IF(ISNUMBER(results!C$38),4*PI()*F956/((G956*0.001)^2*results!C$38),4*PI()*F956/((G956*0.001)^2*results!D$38))</f>
        <v>#DIV/0!</v>
      </c>
      <c r="J956" s="15">
        <f t="shared" si="175"/>
        <v>5.6999999999999877</v>
      </c>
      <c r="K956" s="5">
        <f t="shared" si="168"/>
        <v>302</v>
      </c>
      <c r="L956" s="1">
        <f t="shared" si="169"/>
        <v>5.6970934865054046</v>
      </c>
      <c r="M956" s="2">
        <f t="shared" si="170"/>
        <v>18.013677216545513</v>
      </c>
      <c r="N956" s="3" t="b">
        <f t="shared" si="179"/>
        <v>0</v>
      </c>
      <c r="O956" s="3" t="str">
        <f t="shared" si="176"/>
        <v/>
      </c>
      <c r="P956" s="4" t="str">
        <f t="shared" si="177"/>
        <v/>
      </c>
      <c r="Q956" s="4" t="str">
        <f t="shared" si="178"/>
        <v/>
      </c>
      <c r="R956" s="4" t="str">
        <f t="shared" si="171"/>
        <v/>
      </c>
      <c r="S956" s="4" t="str">
        <f t="shared" si="172"/>
        <v/>
      </c>
      <c r="T956" s="100" t="str">
        <f t="shared" si="173"/>
        <v/>
      </c>
      <c r="V956" s="113"/>
    </row>
    <row r="957" spans="8:22" s="103" customFormat="1" x14ac:dyDescent="0.2">
      <c r="H957" s="14" t="e">
        <f t="shared" si="174"/>
        <v>#NUM!</v>
      </c>
      <c r="I957" s="104" t="e">
        <f>IF(ISNUMBER(results!C$38),4*PI()*F957/((G957*0.001)^2*results!C$38),4*PI()*F957/((G957*0.001)^2*results!D$38))</f>
        <v>#DIV/0!</v>
      </c>
      <c r="J957" s="15">
        <f t="shared" si="175"/>
        <v>5.6999999999999877</v>
      </c>
      <c r="K957" s="5">
        <f t="shared" si="168"/>
        <v>302</v>
      </c>
      <c r="L957" s="1">
        <f t="shared" si="169"/>
        <v>5.6970934865054046</v>
      </c>
      <c r="M957" s="2">
        <f t="shared" si="170"/>
        <v>18.013677216545513</v>
      </c>
      <c r="N957" s="3" t="b">
        <f t="shared" si="179"/>
        <v>0</v>
      </c>
      <c r="O957" s="3" t="str">
        <f t="shared" si="176"/>
        <v/>
      </c>
      <c r="P957" s="4" t="str">
        <f t="shared" si="177"/>
        <v/>
      </c>
      <c r="Q957" s="4" t="str">
        <f t="shared" si="178"/>
        <v/>
      </c>
      <c r="R957" s="4" t="str">
        <f t="shared" si="171"/>
        <v/>
      </c>
      <c r="S957" s="4" t="str">
        <f t="shared" si="172"/>
        <v/>
      </c>
      <c r="T957" s="100" t="str">
        <f t="shared" si="173"/>
        <v/>
      </c>
      <c r="V957" s="113"/>
    </row>
    <row r="958" spans="8:22" s="103" customFormat="1" x14ac:dyDescent="0.2">
      <c r="H958" s="14" t="e">
        <f t="shared" si="174"/>
        <v>#NUM!</v>
      </c>
      <c r="I958" s="104" t="e">
        <f>IF(ISNUMBER(results!C$38),4*PI()*F958/((G958*0.001)^2*results!C$38),4*PI()*F958/((G958*0.001)^2*results!D$38))</f>
        <v>#DIV/0!</v>
      </c>
      <c r="J958" s="15">
        <f t="shared" si="175"/>
        <v>5.6999999999999877</v>
      </c>
      <c r="K958" s="5">
        <f t="shared" si="168"/>
        <v>302</v>
      </c>
      <c r="L958" s="1">
        <f t="shared" si="169"/>
        <v>5.6970934865054046</v>
      </c>
      <c r="M958" s="2">
        <f t="shared" si="170"/>
        <v>18.013677216545513</v>
      </c>
      <c r="N958" s="3" t="b">
        <f t="shared" si="179"/>
        <v>0</v>
      </c>
      <c r="O958" s="3" t="str">
        <f t="shared" si="176"/>
        <v/>
      </c>
      <c r="P958" s="4" t="str">
        <f t="shared" si="177"/>
        <v/>
      </c>
      <c r="Q958" s="4" t="str">
        <f t="shared" si="178"/>
        <v/>
      </c>
      <c r="R958" s="4" t="str">
        <f t="shared" si="171"/>
        <v/>
      </c>
      <c r="S958" s="4" t="str">
        <f t="shared" si="172"/>
        <v/>
      </c>
      <c r="T958" s="100" t="str">
        <f t="shared" si="173"/>
        <v/>
      </c>
      <c r="V958" s="113"/>
    </row>
    <row r="959" spans="8:22" s="103" customFormat="1" x14ac:dyDescent="0.2">
      <c r="H959" s="14" t="e">
        <f t="shared" si="174"/>
        <v>#NUM!</v>
      </c>
      <c r="I959" s="104" t="e">
        <f>IF(ISNUMBER(results!C$38),4*PI()*F959/((G959*0.001)^2*results!C$38),4*PI()*F959/((G959*0.001)^2*results!D$38))</f>
        <v>#DIV/0!</v>
      </c>
      <c r="J959" s="15">
        <f t="shared" si="175"/>
        <v>5.6999999999999877</v>
      </c>
      <c r="K959" s="5">
        <f t="shared" si="168"/>
        <v>302</v>
      </c>
      <c r="L959" s="1">
        <f t="shared" si="169"/>
        <v>5.6970934865054046</v>
      </c>
      <c r="M959" s="2">
        <f t="shared" si="170"/>
        <v>18.013677216545513</v>
      </c>
      <c r="N959" s="3" t="b">
        <f t="shared" si="179"/>
        <v>0</v>
      </c>
      <c r="O959" s="3" t="str">
        <f t="shared" si="176"/>
        <v/>
      </c>
      <c r="P959" s="4" t="str">
        <f t="shared" si="177"/>
        <v/>
      </c>
      <c r="Q959" s="4" t="str">
        <f t="shared" si="178"/>
        <v/>
      </c>
      <c r="R959" s="4" t="str">
        <f t="shared" si="171"/>
        <v/>
      </c>
      <c r="S959" s="4" t="str">
        <f t="shared" si="172"/>
        <v/>
      </c>
      <c r="T959" s="100" t="str">
        <f t="shared" si="173"/>
        <v/>
      </c>
      <c r="V959" s="113"/>
    </row>
    <row r="960" spans="8:22" s="103" customFormat="1" x14ac:dyDescent="0.2">
      <c r="H960" s="14" t="e">
        <f t="shared" si="174"/>
        <v>#NUM!</v>
      </c>
      <c r="I960" s="104" t="e">
        <f>IF(ISNUMBER(results!C$38),4*PI()*F960/((G960*0.001)^2*results!C$38),4*PI()*F960/((G960*0.001)^2*results!D$38))</f>
        <v>#DIV/0!</v>
      </c>
      <c r="J960" s="15">
        <f t="shared" si="175"/>
        <v>5.6999999999999877</v>
      </c>
      <c r="K960" s="5">
        <f t="shared" si="168"/>
        <v>302</v>
      </c>
      <c r="L960" s="1">
        <f t="shared" si="169"/>
        <v>5.6970934865054046</v>
      </c>
      <c r="M960" s="2">
        <f t="shared" si="170"/>
        <v>18.013677216545513</v>
      </c>
      <c r="N960" s="3" t="b">
        <f t="shared" si="179"/>
        <v>0</v>
      </c>
      <c r="O960" s="3" t="str">
        <f t="shared" si="176"/>
        <v/>
      </c>
      <c r="P960" s="4" t="str">
        <f t="shared" si="177"/>
        <v/>
      </c>
      <c r="Q960" s="4" t="str">
        <f t="shared" si="178"/>
        <v/>
      </c>
      <c r="R960" s="4" t="str">
        <f t="shared" si="171"/>
        <v/>
      </c>
      <c r="S960" s="4" t="str">
        <f t="shared" si="172"/>
        <v/>
      </c>
      <c r="T960" s="100" t="str">
        <f t="shared" si="173"/>
        <v/>
      </c>
      <c r="V960" s="113"/>
    </row>
    <row r="961" spans="8:22" s="103" customFormat="1" x14ac:dyDescent="0.2">
      <c r="H961" s="14" t="e">
        <f t="shared" si="174"/>
        <v>#NUM!</v>
      </c>
      <c r="I961" s="104" t="e">
        <f>IF(ISNUMBER(results!C$38),4*PI()*F961/((G961*0.001)^2*results!C$38),4*PI()*F961/((G961*0.001)^2*results!D$38))</f>
        <v>#DIV/0!</v>
      </c>
      <c r="J961" s="15">
        <f t="shared" si="175"/>
        <v>5.6999999999999877</v>
      </c>
      <c r="K961" s="5">
        <f t="shared" si="168"/>
        <v>302</v>
      </c>
      <c r="L961" s="1">
        <f t="shared" si="169"/>
        <v>5.6970934865054046</v>
      </c>
      <c r="M961" s="2">
        <f t="shared" si="170"/>
        <v>18.013677216545513</v>
      </c>
      <c r="N961" s="3" t="b">
        <f t="shared" si="179"/>
        <v>0</v>
      </c>
      <c r="O961" s="3" t="str">
        <f t="shared" si="176"/>
        <v/>
      </c>
      <c r="P961" s="4" t="str">
        <f t="shared" si="177"/>
        <v/>
      </c>
      <c r="Q961" s="4" t="str">
        <f t="shared" si="178"/>
        <v/>
      </c>
      <c r="R961" s="4" t="str">
        <f t="shared" si="171"/>
        <v/>
      </c>
      <c r="S961" s="4" t="str">
        <f t="shared" si="172"/>
        <v/>
      </c>
      <c r="T961" s="100" t="str">
        <f t="shared" si="173"/>
        <v/>
      </c>
      <c r="V961" s="113"/>
    </row>
    <row r="962" spans="8:22" s="103" customFormat="1" x14ac:dyDescent="0.2">
      <c r="H962" s="14" t="e">
        <f t="shared" si="174"/>
        <v>#NUM!</v>
      </c>
      <c r="I962" s="104" t="e">
        <f>IF(ISNUMBER(results!C$38),4*PI()*F962/((G962*0.001)^2*results!C$38),4*PI()*F962/((G962*0.001)^2*results!D$38))</f>
        <v>#DIV/0!</v>
      </c>
      <c r="J962" s="15">
        <f t="shared" si="175"/>
        <v>5.6999999999999877</v>
      </c>
      <c r="K962" s="5">
        <f t="shared" si="168"/>
        <v>302</v>
      </c>
      <c r="L962" s="1">
        <f t="shared" si="169"/>
        <v>5.6970934865054046</v>
      </c>
      <c r="M962" s="2">
        <f t="shared" si="170"/>
        <v>18.013677216545513</v>
      </c>
      <c r="N962" s="3" t="b">
        <f t="shared" si="179"/>
        <v>0</v>
      </c>
      <c r="O962" s="3" t="str">
        <f t="shared" si="176"/>
        <v/>
      </c>
      <c r="P962" s="4" t="str">
        <f t="shared" si="177"/>
        <v/>
      </c>
      <c r="Q962" s="4" t="str">
        <f t="shared" si="178"/>
        <v/>
      </c>
      <c r="R962" s="4" t="str">
        <f t="shared" si="171"/>
        <v/>
      </c>
      <c r="S962" s="4" t="str">
        <f t="shared" si="172"/>
        <v/>
      </c>
      <c r="T962" s="100" t="str">
        <f t="shared" si="173"/>
        <v/>
      </c>
      <c r="V962" s="113"/>
    </row>
    <row r="963" spans="8:22" s="103" customFormat="1" x14ac:dyDescent="0.2">
      <c r="H963" s="14" t="e">
        <f t="shared" si="174"/>
        <v>#NUM!</v>
      </c>
      <c r="I963" s="104" t="e">
        <f>IF(ISNUMBER(results!C$38),4*PI()*F963/((G963*0.001)^2*results!C$38),4*PI()*F963/((G963*0.001)^2*results!D$38))</f>
        <v>#DIV/0!</v>
      </c>
      <c r="J963" s="15">
        <f t="shared" si="175"/>
        <v>5.6999999999999877</v>
      </c>
      <c r="K963" s="5">
        <f t="shared" si="168"/>
        <v>302</v>
      </c>
      <c r="L963" s="1">
        <f t="shared" si="169"/>
        <v>5.6970934865054046</v>
      </c>
      <c r="M963" s="2">
        <f t="shared" si="170"/>
        <v>18.013677216545513</v>
      </c>
      <c r="N963" s="3" t="b">
        <f t="shared" si="179"/>
        <v>0</v>
      </c>
      <c r="O963" s="3" t="str">
        <f t="shared" si="176"/>
        <v/>
      </c>
      <c r="P963" s="4" t="str">
        <f t="shared" si="177"/>
        <v/>
      </c>
      <c r="Q963" s="4" t="str">
        <f t="shared" si="178"/>
        <v/>
      </c>
      <c r="R963" s="4" t="str">
        <f t="shared" si="171"/>
        <v/>
      </c>
      <c r="S963" s="4" t="str">
        <f t="shared" si="172"/>
        <v/>
      </c>
      <c r="T963" s="100" t="str">
        <f t="shared" si="173"/>
        <v/>
      </c>
      <c r="V963" s="113"/>
    </row>
    <row r="964" spans="8:22" s="103" customFormat="1" x14ac:dyDescent="0.2">
      <c r="H964" s="14" t="e">
        <f t="shared" si="174"/>
        <v>#NUM!</v>
      </c>
      <c r="I964" s="104" t="e">
        <f>IF(ISNUMBER(results!C$38),4*PI()*F964/((G964*0.001)^2*results!C$38),4*PI()*F964/((G964*0.001)^2*results!D$38))</f>
        <v>#DIV/0!</v>
      </c>
      <c r="J964" s="15">
        <f t="shared" si="175"/>
        <v>5.6999999999999877</v>
      </c>
      <c r="K964" s="5">
        <f t="shared" ref="K964:K1027" si="180">IF(NOT(J964=FALSE),MATCH(J964,H:H),"")</f>
        <v>302</v>
      </c>
      <c r="L964" s="1">
        <f t="shared" ref="L964:L1027" si="181">IF(NOT(J964=FALSE),INDEX(H:H,K964),"")</f>
        <v>5.6970934865054046</v>
      </c>
      <c r="M964" s="2">
        <f t="shared" ref="M964:M1027" si="182">IF(NOT(J964=FALSE),INDEX(I:I,K964),"")</f>
        <v>18.013677216545513</v>
      </c>
      <c r="N964" s="3" t="b">
        <f t="shared" si="179"/>
        <v>0</v>
      </c>
      <c r="O964" s="3" t="str">
        <f t="shared" si="176"/>
        <v/>
      </c>
      <c r="P964" s="4" t="str">
        <f t="shared" si="177"/>
        <v/>
      </c>
      <c r="Q964" s="4" t="str">
        <f t="shared" si="178"/>
        <v/>
      </c>
      <c r="R964" s="4" t="str">
        <f t="shared" ref="R964:R1027" si="183">IF(NOT(Q964=""),Q964-(P964*V$29),"")</f>
        <v/>
      </c>
      <c r="S964" s="4" t="str">
        <f t="shared" ref="S964:S1027" si="184">IF(NOT(Q964=""),(Q964-V$30)/P964,"")</f>
        <v/>
      </c>
      <c r="T964" s="100" t="str">
        <f t="shared" ref="T964:T1027" si="185">IF(NOT(Q964=""),((V$29-(Q964-V$30)/P964))^2,"")</f>
        <v/>
      </c>
      <c r="V964" s="113"/>
    </row>
    <row r="965" spans="8:22" s="103" customFormat="1" x14ac:dyDescent="0.2">
      <c r="H965" s="14" t="e">
        <f t="shared" ref="H965:H1028" si="186">LN(E965)</f>
        <v>#NUM!</v>
      </c>
      <c r="I965" s="104" t="e">
        <f>IF(ISNUMBER(results!C$38),4*PI()*F965/((G965*0.001)^2*results!C$38),4*PI()*F965/((G965*0.001)^2*results!D$38))</f>
        <v>#DIV/0!</v>
      </c>
      <c r="J965" s="15">
        <f t="shared" ref="J965:J1028" si="187">IF(J964="","",IF(J964+V$5&lt;=LN(X$9),J964+V$5,J964))</f>
        <v>5.6999999999999877</v>
      </c>
      <c r="K965" s="5">
        <f t="shared" si="180"/>
        <v>302</v>
      </c>
      <c r="L965" s="1">
        <f t="shared" si="181"/>
        <v>5.6970934865054046</v>
      </c>
      <c r="M965" s="2">
        <f t="shared" si="182"/>
        <v>18.013677216545513</v>
      </c>
      <c r="N965" s="3" t="b">
        <f t="shared" si="179"/>
        <v>0</v>
      </c>
      <c r="O965" s="3" t="str">
        <f t="shared" ref="O965:O1028" si="188">IF(NOT(N965=FALSE),MATCH(N965,H:H),"")</f>
        <v/>
      </c>
      <c r="P965" s="4" t="str">
        <f t="shared" ref="P965:P1028" si="189">IF(NOT(OR(O965=O964,N965=FALSE)),INDEX(H:H,O965),"")</f>
        <v/>
      </c>
      <c r="Q965" s="4" t="str">
        <f t="shared" ref="Q965:Q1028" si="190">IF(NOT(OR(O965=O964,N965=FALSE)),INDEX(I:I,O965),"")</f>
        <v/>
      </c>
      <c r="R965" s="4" t="str">
        <f t="shared" si="183"/>
        <v/>
      </c>
      <c r="S965" s="4" t="str">
        <f t="shared" si="184"/>
        <v/>
      </c>
      <c r="T965" s="100" t="str">
        <f t="shared" si="185"/>
        <v/>
      </c>
      <c r="V965" s="113"/>
    </row>
    <row r="966" spans="8:22" s="103" customFormat="1" x14ac:dyDescent="0.2">
      <c r="H966" s="14" t="e">
        <f t="shared" si="186"/>
        <v>#NUM!</v>
      </c>
      <c r="I966" s="104" t="e">
        <f>IF(ISNUMBER(results!C$38),4*PI()*F966/((G966*0.001)^2*results!C$38),4*PI()*F966/((G966*0.001)^2*results!D$38))</f>
        <v>#DIV/0!</v>
      </c>
      <c r="J966" s="15">
        <f t="shared" si="187"/>
        <v>5.6999999999999877</v>
      </c>
      <c r="K966" s="5">
        <f t="shared" si="180"/>
        <v>302</v>
      </c>
      <c r="L966" s="1">
        <f t="shared" si="181"/>
        <v>5.6970934865054046</v>
      </c>
      <c r="M966" s="2">
        <f t="shared" si="182"/>
        <v>18.013677216545513</v>
      </c>
      <c r="N966" s="3" t="b">
        <f t="shared" ref="N966:N1029" si="191">IF(AND((N965+V$5)&lt;V$4,NOT(N965=FALSE)),N965+V$5)</f>
        <v>0</v>
      </c>
      <c r="O966" s="3" t="str">
        <f t="shared" si="188"/>
        <v/>
      </c>
      <c r="P966" s="4" t="str">
        <f t="shared" si="189"/>
        <v/>
      </c>
      <c r="Q966" s="4" t="str">
        <f t="shared" si="190"/>
        <v/>
      </c>
      <c r="R966" s="4" t="str">
        <f t="shared" si="183"/>
        <v/>
      </c>
      <c r="S966" s="4" t="str">
        <f t="shared" si="184"/>
        <v/>
      </c>
      <c r="T966" s="100" t="str">
        <f t="shared" si="185"/>
        <v/>
      </c>
      <c r="V966" s="113"/>
    </row>
    <row r="967" spans="8:22" s="103" customFormat="1" x14ac:dyDescent="0.2">
      <c r="H967" s="14" t="e">
        <f t="shared" si="186"/>
        <v>#NUM!</v>
      </c>
      <c r="I967" s="104" t="e">
        <f>IF(ISNUMBER(results!C$38),4*PI()*F967/((G967*0.001)^2*results!C$38),4*PI()*F967/((G967*0.001)^2*results!D$38))</f>
        <v>#DIV/0!</v>
      </c>
      <c r="J967" s="15">
        <f t="shared" si="187"/>
        <v>5.6999999999999877</v>
      </c>
      <c r="K967" s="5">
        <f t="shared" si="180"/>
        <v>302</v>
      </c>
      <c r="L967" s="1">
        <f t="shared" si="181"/>
        <v>5.6970934865054046</v>
      </c>
      <c r="M967" s="2">
        <f t="shared" si="182"/>
        <v>18.013677216545513</v>
      </c>
      <c r="N967" s="3" t="b">
        <f t="shared" si="191"/>
        <v>0</v>
      </c>
      <c r="O967" s="3" t="str">
        <f t="shared" si="188"/>
        <v/>
      </c>
      <c r="P967" s="4" t="str">
        <f t="shared" si="189"/>
        <v/>
      </c>
      <c r="Q967" s="4" t="str">
        <f t="shared" si="190"/>
        <v/>
      </c>
      <c r="R967" s="4" t="str">
        <f t="shared" si="183"/>
        <v/>
      </c>
      <c r="S967" s="4" t="str">
        <f t="shared" si="184"/>
        <v/>
      </c>
      <c r="T967" s="100" t="str">
        <f t="shared" si="185"/>
        <v/>
      </c>
      <c r="V967" s="113"/>
    </row>
    <row r="968" spans="8:22" s="103" customFormat="1" x14ac:dyDescent="0.2">
      <c r="H968" s="14" t="e">
        <f t="shared" si="186"/>
        <v>#NUM!</v>
      </c>
      <c r="I968" s="104" t="e">
        <f>IF(ISNUMBER(results!C$38),4*PI()*F968/((G968*0.001)^2*results!C$38),4*PI()*F968/((G968*0.001)^2*results!D$38))</f>
        <v>#DIV/0!</v>
      </c>
      <c r="J968" s="15">
        <f t="shared" si="187"/>
        <v>5.6999999999999877</v>
      </c>
      <c r="K968" s="5">
        <f t="shared" si="180"/>
        <v>302</v>
      </c>
      <c r="L968" s="1">
        <f t="shared" si="181"/>
        <v>5.6970934865054046</v>
      </c>
      <c r="M968" s="2">
        <f t="shared" si="182"/>
        <v>18.013677216545513</v>
      </c>
      <c r="N968" s="3" t="b">
        <f t="shared" si="191"/>
        <v>0</v>
      </c>
      <c r="O968" s="3" t="str">
        <f t="shared" si="188"/>
        <v/>
      </c>
      <c r="P968" s="4" t="str">
        <f t="shared" si="189"/>
        <v/>
      </c>
      <c r="Q968" s="4" t="str">
        <f t="shared" si="190"/>
        <v/>
      </c>
      <c r="R968" s="4" t="str">
        <f t="shared" si="183"/>
        <v/>
      </c>
      <c r="S968" s="4" t="str">
        <f t="shared" si="184"/>
        <v/>
      </c>
      <c r="T968" s="100" t="str">
        <f t="shared" si="185"/>
        <v/>
      </c>
      <c r="V968" s="113"/>
    </row>
    <row r="969" spans="8:22" s="103" customFormat="1" x14ac:dyDescent="0.2">
      <c r="H969" s="14" t="e">
        <f t="shared" si="186"/>
        <v>#NUM!</v>
      </c>
      <c r="I969" s="104" t="e">
        <f>IF(ISNUMBER(results!C$38),4*PI()*F969/((G969*0.001)^2*results!C$38),4*PI()*F969/((G969*0.001)^2*results!D$38))</f>
        <v>#DIV/0!</v>
      </c>
      <c r="J969" s="15">
        <f t="shared" si="187"/>
        <v>5.6999999999999877</v>
      </c>
      <c r="K969" s="5">
        <f t="shared" si="180"/>
        <v>302</v>
      </c>
      <c r="L969" s="1">
        <f t="shared" si="181"/>
        <v>5.6970934865054046</v>
      </c>
      <c r="M969" s="2">
        <f t="shared" si="182"/>
        <v>18.013677216545513</v>
      </c>
      <c r="N969" s="3" t="b">
        <f t="shared" si="191"/>
        <v>0</v>
      </c>
      <c r="O969" s="3" t="str">
        <f t="shared" si="188"/>
        <v/>
      </c>
      <c r="P969" s="4" t="str">
        <f t="shared" si="189"/>
        <v/>
      </c>
      <c r="Q969" s="4" t="str">
        <f t="shared" si="190"/>
        <v/>
      </c>
      <c r="R969" s="4" t="str">
        <f t="shared" si="183"/>
        <v/>
      </c>
      <c r="S969" s="4" t="str">
        <f t="shared" si="184"/>
        <v/>
      </c>
      <c r="T969" s="100" t="str">
        <f t="shared" si="185"/>
        <v/>
      </c>
      <c r="V969" s="113"/>
    </row>
    <row r="970" spans="8:22" s="103" customFormat="1" x14ac:dyDescent="0.2">
      <c r="H970" s="14" t="e">
        <f t="shared" si="186"/>
        <v>#NUM!</v>
      </c>
      <c r="I970" s="104" t="e">
        <f>IF(ISNUMBER(results!C$38),4*PI()*F970/((G970*0.001)^2*results!C$38),4*PI()*F970/((G970*0.001)^2*results!D$38))</f>
        <v>#DIV/0!</v>
      </c>
      <c r="J970" s="15">
        <f t="shared" si="187"/>
        <v>5.6999999999999877</v>
      </c>
      <c r="K970" s="5">
        <f t="shared" si="180"/>
        <v>302</v>
      </c>
      <c r="L970" s="1">
        <f t="shared" si="181"/>
        <v>5.6970934865054046</v>
      </c>
      <c r="M970" s="2">
        <f t="shared" si="182"/>
        <v>18.013677216545513</v>
      </c>
      <c r="N970" s="3" t="b">
        <f t="shared" si="191"/>
        <v>0</v>
      </c>
      <c r="O970" s="3" t="str">
        <f t="shared" si="188"/>
        <v/>
      </c>
      <c r="P970" s="4" t="str">
        <f t="shared" si="189"/>
        <v/>
      </c>
      <c r="Q970" s="4" t="str">
        <f t="shared" si="190"/>
        <v/>
      </c>
      <c r="R970" s="4" t="str">
        <f t="shared" si="183"/>
        <v/>
      </c>
      <c r="S970" s="4" t="str">
        <f t="shared" si="184"/>
        <v/>
      </c>
      <c r="T970" s="100" t="str">
        <f t="shared" si="185"/>
        <v/>
      </c>
      <c r="V970" s="113"/>
    </row>
    <row r="971" spans="8:22" s="103" customFormat="1" x14ac:dyDescent="0.2">
      <c r="H971" s="14" t="e">
        <f t="shared" si="186"/>
        <v>#NUM!</v>
      </c>
      <c r="I971" s="104" t="e">
        <f>IF(ISNUMBER(results!C$38),4*PI()*F971/((G971*0.001)^2*results!C$38),4*PI()*F971/((G971*0.001)^2*results!D$38))</f>
        <v>#DIV/0!</v>
      </c>
      <c r="J971" s="15">
        <f t="shared" si="187"/>
        <v>5.6999999999999877</v>
      </c>
      <c r="K971" s="5">
        <f t="shared" si="180"/>
        <v>302</v>
      </c>
      <c r="L971" s="1">
        <f t="shared" si="181"/>
        <v>5.6970934865054046</v>
      </c>
      <c r="M971" s="2">
        <f t="shared" si="182"/>
        <v>18.013677216545513</v>
      </c>
      <c r="N971" s="3" t="b">
        <f t="shared" si="191"/>
        <v>0</v>
      </c>
      <c r="O971" s="3" t="str">
        <f t="shared" si="188"/>
        <v/>
      </c>
      <c r="P971" s="4" t="str">
        <f t="shared" si="189"/>
        <v/>
      </c>
      <c r="Q971" s="4" t="str">
        <f t="shared" si="190"/>
        <v/>
      </c>
      <c r="R971" s="4" t="str">
        <f t="shared" si="183"/>
        <v/>
      </c>
      <c r="S971" s="4" t="str">
        <f t="shared" si="184"/>
        <v/>
      </c>
      <c r="T971" s="100" t="str">
        <f t="shared" si="185"/>
        <v/>
      </c>
      <c r="V971" s="113"/>
    </row>
    <row r="972" spans="8:22" s="103" customFormat="1" x14ac:dyDescent="0.2">
      <c r="H972" s="14" t="e">
        <f t="shared" si="186"/>
        <v>#NUM!</v>
      </c>
      <c r="I972" s="104" t="e">
        <f>IF(ISNUMBER(results!C$38),4*PI()*F972/((G972*0.001)^2*results!C$38),4*PI()*F972/((G972*0.001)^2*results!D$38))</f>
        <v>#DIV/0!</v>
      </c>
      <c r="J972" s="15">
        <f t="shared" si="187"/>
        <v>5.6999999999999877</v>
      </c>
      <c r="K972" s="5">
        <f t="shared" si="180"/>
        <v>302</v>
      </c>
      <c r="L972" s="1">
        <f t="shared" si="181"/>
        <v>5.6970934865054046</v>
      </c>
      <c r="M972" s="2">
        <f t="shared" si="182"/>
        <v>18.013677216545513</v>
      </c>
      <c r="N972" s="3" t="b">
        <f t="shared" si="191"/>
        <v>0</v>
      </c>
      <c r="O972" s="3" t="str">
        <f t="shared" si="188"/>
        <v/>
      </c>
      <c r="P972" s="4" t="str">
        <f t="shared" si="189"/>
        <v/>
      </c>
      <c r="Q972" s="4" t="str">
        <f t="shared" si="190"/>
        <v/>
      </c>
      <c r="R972" s="4" t="str">
        <f t="shared" si="183"/>
        <v/>
      </c>
      <c r="S972" s="4" t="str">
        <f t="shared" si="184"/>
        <v/>
      </c>
      <c r="T972" s="100" t="str">
        <f t="shared" si="185"/>
        <v/>
      </c>
      <c r="V972" s="113"/>
    </row>
    <row r="973" spans="8:22" s="103" customFormat="1" x14ac:dyDescent="0.2">
      <c r="H973" s="14" t="e">
        <f t="shared" si="186"/>
        <v>#NUM!</v>
      </c>
      <c r="I973" s="104" t="e">
        <f>IF(ISNUMBER(results!C$38),4*PI()*F973/((G973*0.001)^2*results!C$38),4*PI()*F973/((G973*0.001)^2*results!D$38))</f>
        <v>#DIV/0!</v>
      </c>
      <c r="J973" s="15">
        <f t="shared" si="187"/>
        <v>5.6999999999999877</v>
      </c>
      <c r="K973" s="5">
        <f t="shared" si="180"/>
        <v>302</v>
      </c>
      <c r="L973" s="1">
        <f t="shared" si="181"/>
        <v>5.6970934865054046</v>
      </c>
      <c r="M973" s="2">
        <f t="shared" si="182"/>
        <v>18.013677216545513</v>
      </c>
      <c r="N973" s="3" t="b">
        <f t="shared" si="191"/>
        <v>0</v>
      </c>
      <c r="O973" s="3" t="str">
        <f t="shared" si="188"/>
        <v/>
      </c>
      <c r="P973" s="4" t="str">
        <f t="shared" si="189"/>
        <v/>
      </c>
      <c r="Q973" s="4" t="str">
        <f t="shared" si="190"/>
        <v/>
      </c>
      <c r="R973" s="4" t="str">
        <f t="shared" si="183"/>
        <v/>
      </c>
      <c r="S973" s="4" t="str">
        <f t="shared" si="184"/>
        <v/>
      </c>
      <c r="T973" s="100" t="str">
        <f t="shared" si="185"/>
        <v/>
      </c>
      <c r="V973" s="113"/>
    </row>
    <row r="974" spans="8:22" s="103" customFormat="1" x14ac:dyDescent="0.2">
      <c r="H974" s="14" t="e">
        <f t="shared" si="186"/>
        <v>#NUM!</v>
      </c>
      <c r="I974" s="104" t="e">
        <f>IF(ISNUMBER(results!C$38),4*PI()*F974/((G974*0.001)^2*results!C$38),4*PI()*F974/((G974*0.001)^2*results!D$38))</f>
        <v>#DIV/0!</v>
      </c>
      <c r="J974" s="15">
        <f t="shared" si="187"/>
        <v>5.6999999999999877</v>
      </c>
      <c r="K974" s="5">
        <f t="shared" si="180"/>
        <v>302</v>
      </c>
      <c r="L974" s="1">
        <f t="shared" si="181"/>
        <v>5.6970934865054046</v>
      </c>
      <c r="M974" s="2">
        <f t="shared" si="182"/>
        <v>18.013677216545513</v>
      </c>
      <c r="N974" s="3" t="b">
        <f t="shared" si="191"/>
        <v>0</v>
      </c>
      <c r="O974" s="3" t="str">
        <f t="shared" si="188"/>
        <v/>
      </c>
      <c r="P974" s="4" t="str">
        <f t="shared" si="189"/>
        <v/>
      </c>
      <c r="Q974" s="4" t="str">
        <f t="shared" si="190"/>
        <v/>
      </c>
      <c r="R974" s="4" t="str">
        <f t="shared" si="183"/>
        <v/>
      </c>
      <c r="S974" s="4" t="str">
        <f t="shared" si="184"/>
        <v/>
      </c>
      <c r="T974" s="100" t="str">
        <f t="shared" si="185"/>
        <v/>
      </c>
      <c r="V974" s="113"/>
    </row>
    <row r="975" spans="8:22" s="103" customFormat="1" x14ac:dyDescent="0.2">
      <c r="H975" s="14" t="e">
        <f t="shared" si="186"/>
        <v>#NUM!</v>
      </c>
      <c r="I975" s="104" t="e">
        <f>IF(ISNUMBER(results!C$38),4*PI()*F975/((G975*0.001)^2*results!C$38),4*PI()*F975/((G975*0.001)^2*results!D$38))</f>
        <v>#DIV/0!</v>
      </c>
      <c r="J975" s="15">
        <f t="shared" si="187"/>
        <v>5.6999999999999877</v>
      </c>
      <c r="K975" s="5">
        <f t="shared" si="180"/>
        <v>302</v>
      </c>
      <c r="L975" s="1">
        <f t="shared" si="181"/>
        <v>5.6970934865054046</v>
      </c>
      <c r="M975" s="2">
        <f t="shared" si="182"/>
        <v>18.013677216545513</v>
      </c>
      <c r="N975" s="3" t="b">
        <f t="shared" si="191"/>
        <v>0</v>
      </c>
      <c r="O975" s="3" t="str">
        <f t="shared" si="188"/>
        <v/>
      </c>
      <c r="P975" s="4" t="str">
        <f t="shared" si="189"/>
        <v/>
      </c>
      <c r="Q975" s="4" t="str">
        <f t="shared" si="190"/>
        <v/>
      </c>
      <c r="R975" s="4" t="str">
        <f t="shared" si="183"/>
        <v/>
      </c>
      <c r="S975" s="4" t="str">
        <f t="shared" si="184"/>
        <v/>
      </c>
      <c r="T975" s="100" t="str">
        <f t="shared" si="185"/>
        <v/>
      </c>
      <c r="V975" s="113"/>
    </row>
    <row r="976" spans="8:22" s="103" customFormat="1" x14ac:dyDescent="0.2">
      <c r="H976" s="14" t="e">
        <f t="shared" si="186"/>
        <v>#NUM!</v>
      </c>
      <c r="I976" s="104" t="e">
        <f>IF(ISNUMBER(results!C$38),4*PI()*F976/((G976*0.001)^2*results!C$38),4*PI()*F976/((G976*0.001)^2*results!D$38))</f>
        <v>#DIV/0!</v>
      </c>
      <c r="J976" s="15">
        <f t="shared" si="187"/>
        <v>5.6999999999999877</v>
      </c>
      <c r="K976" s="5">
        <f t="shared" si="180"/>
        <v>302</v>
      </c>
      <c r="L976" s="1">
        <f t="shared" si="181"/>
        <v>5.6970934865054046</v>
      </c>
      <c r="M976" s="2">
        <f t="shared" si="182"/>
        <v>18.013677216545513</v>
      </c>
      <c r="N976" s="3" t="b">
        <f t="shared" si="191"/>
        <v>0</v>
      </c>
      <c r="O976" s="3" t="str">
        <f t="shared" si="188"/>
        <v/>
      </c>
      <c r="P976" s="4" t="str">
        <f t="shared" si="189"/>
        <v/>
      </c>
      <c r="Q976" s="4" t="str">
        <f t="shared" si="190"/>
        <v/>
      </c>
      <c r="R976" s="4" t="str">
        <f t="shared" si="183"/>
        <v/>
      </c>
      <c r="S976" s="4" t="str">
        <f t="shared" si="184"/>
        <v/>
      </c>
      <c r="T976" s="100" t="str">
        <f t="shared" si="185"/>
        <v/>
      </c>
      <c r="V976" s="113"/>
    </row>
    <row r="977" spans="8:22" s="103" customFormat="1" x14ac:dyDescent="0.2">
      <c r="H977" s="14" t="e">
        <f t="shared" si="186"/>
        <v>#NUM!</v>
      </c>
      <c r="I977" s="104" t="e">
        <f>IF(ISNUMBER(results!C$38),4*PI()*F977/((G977*0.001)^2*results!C$38),4*PI()*F977/((G977*0.001)^2*results!D$38))</f>
        <v>#DIV/0!</v>
      </c>
      <c r="J977" s="15">
        <f t="shared" si="187"/>
        <v>5.6999999999999877</v>
      </c>
      <c r="K977" s="5">
        <f t="shared" si="180"/>
        <v>302</v>
      </c>
      <c r="L977" s="1">
        <f t="shared" si="181"/>
        <v>5.6970934865054046</v>
      </c>
      <c r="M977" s="2">
        <f t="shared" si="182"/>
        <v>18.013677216545513</v>
      </c>
      <c r="N977" s="3" t="b">
        <f t="shared" si="191"/>
        <v>0</v>
      </c>
      <c r="O977" s="3" t="str">
        <f t="shared" si="188"/>
        <v/>
      </c>
      <c r="P977" s="4" t="str">
        <f t="shared" si="189"/>
        <v/>
      </c>
      <c r="Q977" s="4" t="str">
        <f t="shared" si="190"/>
        <v/>
      </c>
      <c r="R977" s="4" t="str">
        <f t="shared" si="183"/>
        <v/>
      </c>
      <c r="S977" s="4" t="str">
        <f t="shared" si="184"/>
        <v/>
      </c>
      <c r="T977" s="100" t="str">
        <f t="shared" si="185"/>
        <v/>
      </c>
      <c r="V977" s="113"/>
    </row>
    <row r="978" spans="8:22" s="103" customFormat="1" x14ac:dyDescent="0.2">
      <c r="H978" s="14" t="e">
        <f t="shared" si="186"/>
        <v>#NUM!</v>
      </c>
      <c r="I978" s="104" t="e">
        <f>IF(ISNUMBER(results!C$38),4*PI()*F978/((G978*0.001)^2*results!C$38),4*PI()*F978/((G978*0.001)^2*results!D$38))</f>
        <v>#DIV/0!</v>
      </c>
      <c r="J978" s="15">
        <f t="shared" si="187"/>
        <v>5.6999999999999877</v>
      </c>
      <c r="K978" s="5">
        <f t="shared" si="180"/>
        <v>302</v>
      </c>
      <c r="L978" s="1">
        <f t="shared" si="181"/>
        <v>5.6970934865054046</v>
      </c>
      <c r="M978" s="2">
        <f t="shared" si="182"/>
        <v>18.013677216545513</v>
      </c>
      <c r="N978" s="3" t="b">
        <f t="shared" si="191"/>
        <v>0</v>
      </c>
      <c r="O978" s="3" t="str">
        <f t="shared" si="188"/>
        <v/>
      </c>
      <c r="P978" s="4" t="str">
        <f t="shared" si="189"/>
        <v/>
      </c>
      <c r="Q978" s="4" t="str">
        <f t="shared" si="190"/>
        <v/>
      </c>
      <c r="R978" s="4" t="str">
        <f t="shared" si="183"/>
        <v/>
      </c>
      <c r="S978" s="4" t="str">
        <f t="shared" si="184"/>
        <v/>
      </c>
      <c r="T978" s="100" t="str">
        <f t="shared" si="185"/>
        <v/>
      </c>
      <c r="V978" s="113"/>
    </row>
    <row r="979" spans="8:22" s="103" customFormat="1" x14ac:dyDescent="0.2">
      <c r="H979" s="14" t="e">
        <f t="shared" si="186"/>
        <v>#NUM!</v>
      </c>
      <c r="I979" s="104" t="e">
        <f>IF(ISNUMBER(results!C$38),4*PI()*F979/((G979*0.001)^2*results!C$38),4*PI()*F979/((G979*0.001)^2*results!D$38))</f>
        <v>#DIV/0!</v>
      </c>
      <c r="J979" s="15">
        <f t="shared" si="187"/>
        <v>5.6999999999999877</v>
      </c>
      <c r="K979" s="5">
        <f t="shared" si="180"/>
        <v>302</v>
      </c>
      <c r="L979" s="1">
        <f t="shared" si="181"/>
        <v>5.6970934865054046</v>
      </c>
      <c r="M979" s="2">
        <f t="shared" si="182"/>
        <v>18.013677216545513</v>
      </c>
      <c r="N979" s="3" t="b">
        <f t="shared" si="191"/>
        <v>0</v>
      </c>
      <c r="O979" s="3" t="str">
        <f t="shared" si="188"/>
        <v/>
      </c>
      <c r="P979" s="4" t="str">
        <f t="shared" si="189"/>
        <v/>
      </c>
      <c r="Q979" s="4" t="str">
        <f t="shared" si="190"/>
        <v/>
      </c>
      <c r="R979" s="4" t="str">
        <f t="shared" si="183"/>
        <v/>
      </c>
      <c r="S979" s="4" t="str">
        <f t="shared" si="184"/>
        <v/>
      </c>
      <c r="T979" s="100" t="str">
        <f t="shared" si="185"/>
        <v/>
      </c>
      <c r="V979" s="113"/>
    </row>
    <row r="980" spans="8:22" s="103" customFormat="1" x14ac:dyDescent="0.2">
      <c r="H980" s="14" t="e">
        <f t="shared" si="186"/>
        <v>#NUM!</v>
      </c>
      <c r="I980" s="104" t="e">
        <f>IF(ISNUMBER(results!C$38),4*PI()*F980/((G980*0.001)^2*results!C$38),4*PI()*F980/((G980*0.001)^2*results!D$38))</f>
        <v>#DIV/0!</v>
      </c>
      <c r="J980" s="15">
        <f t="shared" si="187"/>
        <v>5.6999999999999877</v>
      </c>
      <c r="K980" s="5">
        <f t="shared" si="180"/>
        <v>302</v>
      </c>
      <c r="L980" s="1">
        <f t="shared" si="181"/>
        <v>5.6970934865054046</v>
      </c>
      <c r="M980" s="2">
        <f t="shared" si="182"/>
        <v>18.013677216545513</v>
      </c>
      <c r="N980" s="3" t="b">
        <f t="shared" si="191"/>
        <v>0</v>
      </c>
      <c r="O980" s="3" t="str">
        <f t="shared" si="188"/>
        <v/>
      </c>
      <c r="P980" s="4" t="str">
        <f t="shared" si="189"/>
        <v/>
      </c>
      <c r="Q980" s="4" t="str">
        <f t="shared" si="190"/>
        <v/>
      </c>
      <c r="R980" s="4" t="str">
        <f t="shared" si="183"/>
        <v/>
      </c>
      <c r="S980" s="4" t="str">
        <f t="shared" si="184"/>
        <v/>
      </c>
      <c r="T980" s="100" t="str">
        <f t="shared" si="185"/>
        <v/>
      </c>
      <c r="V980" s="113"/>
    </row>
    <row r="981" spans="8:22" s="103" customFormat="1" x14ac:dyDescent="0.2">
      <c r="H981" s="14" t="e">
        <f t="shared" si="186"/>
        <v>#NUM!</v>
      </c>
      <c r="I981" s="104" t="e">
        <f>IF(ISNUMBER(results!C$38),4*PI()*F981/((G981*0.001)^2*results!C$38),4*PI()*F981/((G981*0.001)^2*results!D$38))</f>
        <v>#DIV/0!</v>
      </c>
      <c r="J981" s="15">
        <f t="shared" si="187"/>
        <v>5.6999999999999877</v>
      </c>
      <c r="K981" s="5">
        <f t="shared" si="180"/>
        <v>302</v>
      </c>
      <c r="L981" s="1">
        <f t="shared" si="181"/>
        <v>5.6970934865054046</v>
      </c>
      <c r="M981" s="2">
        <f t="shared" si="182"/>
        <v>18.013677216545513</v>
      </c>
      <c r="N981" s="3" t="b">
        <f t="shared" si="191"/>
        <v>0</v>
      </c>
      <c r="O981" s="3" t="str">
        <f t="shared" si="188"/>
        <v/>
      </c>
      <c r="P981" s="4" t="str">
        <f t="shared" si="189"/>
        <v/>
      </c>
      <c r="Q981" s="4" t="str">
        <f t="shared" si="190"/>
        <v/>
      </c>
      <c r="R981" s="4" t="str">
        <f t="shared" si="183"/>
        <v/>
      </c>
      <c r="S981" s="4" t="str">
        <f t="shared" si="184"/>
        <v/>
      </c>
      <c r="T981" s="100" t="str">
        <f t="shared" si="185"/>
        <v/>
      </c>
      <c r="V981" s="113"/>
    </row>
    <row r="982" spans="8:22" s="103" customFormat="1" x14ac:dyDescent="0.2">
      <c r="H982" s="14" t="e">
        <f t="shared" si="186"/>
        <v>#NUM!</v>
      </c>
      <c r="I982" s="104" t="e">
        <f>IF(ISNUMBER(results!C$38),4*PI()*F982/((G982*0.001)^2*results!C$38),4*PI()*F982/((G982*0.001)^2*results!D$38))</f>
        <v>#DIV/0!</v>
      </c>
      <c r="J982" s="15">
        <f t="shared" si="187"/>
        <v>5.6999999999999877</v>
      </c>
      <c r="K982" s="5">
        <f t="shared" si="180"/>
        <v>302</v>
      </c>
      <c r="L982" s="1">
        <f t="shared" si="181"/>
        <v>5.6970934865054046</v>
      </c>
      <c r="M982" s="2">
        <f t="shared" si="182"/>
        <v>18.013677216545513</v>
      </c>
      <c r="N982" s="3" t="b">
        <f t="shared" si="191"/>
        <v>0</v>
      </c>
      <c r="O982" s="3" t="str">
        <f t="shared" si="188"/>
        <v/>
      </c>
      <c r="P982" s="4" t="str">
        <f t="shared" si="189"/>
        <v/>
      </c>
      <c r="Q982" s="4" t="str">
        <f t="shared" si="190"/>
        <v/>
      </c>
      <c r="R982" s="4" t="str">
        <f t="shared" si="183"/>
        <v/>
      </c>
      <c r="S982" s="4" t="str">
        <f t="shared" si="184"/>
        <v/>
      </c>
      <c r="T982" s="100" t="str">
        <f t="shared" si="185"/>
        <v/>
      </c>
      <c r="V982" s="113"/>
    </row>
    <row r="983" spans="8:22" s="103" customFormat="1" x14ac:dyDescent="0.2">
      <c r="H983" s="14" t="e">
        <f t="shared" si="186"/>
        <v>#NUM!</v>
      </c>
      <c r="I983" s="104" t="e">
        <f>IF(ISNUMBER(results!C$38),4*PI()*F983/((G983*0.001)^2*results!C$38),4*PI()*F983/((G983*0.001)^2*results!D$38))</f>
        <v>#DIV/0!</v>
      </c>
      <c r="J983" s="15">
        <f t="shared" si="187"/>
        <v>5.6999999999999877</v>
      </c>
      <c r="K983" s="5">
        <f t="shared" si="180"/>
        <v>302</v>
      </c>
      <c r="L983" s="1">
        <f t="shared" si="181"/>
        <v>5.6970934865054046</v>
      </c>
      <c r="M983" s="2">
        <f t="shared" si="182"/>
        <v>18.013677216545513</v>
      </c>
      <c r="N983" s="3" t="b">
        <f t="shared" si="191"/>
        <v>0</v>
      </c>
      <c r="O983" s="3" t="str">
        <f t="shared" si="188"/>
        <v/>
      </c>
      <c r="P983" s="4" t="str">
        <f t="shared" si="189"/>
        <v/>
      </c>
      <c r="Q983" s="4" t="str">
        <f t="shared" si="190"/>
        <v/>
      </c>
      <c r="R983" s="4" t="str">
        <f t="shared" si="183"/>
        <v/>
      </c>
      <c r="S983" s="4" t="str">
        <f t="shared" si="184"/>
        <v/>
      </c>
      <c r="T983" s="100" t="str">
        <f t="shared" si="185"/>
        <v/>
      </c>
      <c r="V983" s="113"/>
    </row>
    <row r="984" spans="8:22" s="103" customFormat="1" x14ac:dyDescent="0.2">
      <c r="H984" s="14" t="e">
        <f t="shared" si="186"/>
        <v>#NUM!</v>
      </c>
      <c r="I984" s="104" t="e">
        <f>IF(ISNUMBER(results!C$38),4*PI()*F984/((G984*0.001)^2*results!C$38),4*PI()*F984/((G984*0.001)^2*results!D$38))</f>
        <v>#DIV/0!</v>
      </c>
      <c r="J984" s="15">
        <f t="shared" si="187"/>
        <v>5.6999999999999877</v>
      </c>
      <c r="K984" s="5">
        <f t="shared" si="180"/>
        <v>302</v>
      </c>
      <c r="L984" s="1">
        <f t="shared" si="181"/>
        <v>5.6970934865054046</v>
      </c>
      <c r="M984" s="2">
        <f t="shared" si="182"/>
        <v>18.013677216545513</v>
      </c>
      <c r="N984" s="3" t="b">
        <f t="shared" si="191"/>
        <v>0</v>
      </c>
      <c r="O984" s="3" t="str">
        <f t="shared" si="188"/>
        <v/>
      </c>
      <c r="P984" s="4" t="str">
        <f t="shared" si="189"/>
        <v/>
      </c>
      <c r="Q984" s="4" t="str">
        <f t="shared" si="190"/>
        <v/>
      </c>
      <c r="R984" s="4" t="str">
        <f t="shared" si="183"/>
        <v/>
      </c>
      <c r="S984" s="4" t="str">
        <f t="shared" si="184"/>
        <v/>
      </c>
      <c r="T984" s="100" t="str">
        <f t="shared" si="185"/>
        <v/>
      </c>
      <c r="V984" s="113"/>
    </row>
    <row r="985" spans="8:22" s="103" customFormat="1" x14ac:dyDescent="0.2">
      <c r="H985" s="14" t="e">
        <f t="shared" si="186"/>
        <v>#NUM!</v>
      </c>
      <c r="I985" s="104" t="e">
        <f>IF(ISNUMBER(results!C$38),4*PI()*F985/((G985*0.001)^2*results!C$38),4*PI()*F985/((G985*0.001)^2*results!D$38))</f>
        <v>#DIV/0!</v>
      </c>
      <c r="J985" s="15">
        <f t="shared" si="187"/>
        <v>5.6999999999999877</v>
      </c>
      <c r="K985" s="5">
        <f t="shared" si="180"/>
        <v>302</v>
      </c>
      <c r="L985" s="1">
        <f t="shared" si="181"/>
        <v>5.6970934865054046</v>
      </c>
      <c r="M985" s="2">
        <f t="shared" si="182"/>
        <v>18.013677216545513</v>
      </c>
      <c r="N985" s="3" t="b">
        <f t="shared" si="191"/>
        <v>0</v>
      </c>
      <c r="O985" s="3" t="str">
        <f t="shared" si="188"/>
        <v/>
      </c>
      <c r="P985" s="4" t="str">
        <f t="shared" si="189"/>
        <v/>
      </c>
      <c r="Q985" s="4" t="str">
        <f t="shared" si="190"/>
        <v/>
      </c>
      <c r="R985" s="4" t="str">
        <f t="shared" si="183"/>
        <v/>
      </c>
      <c r="S985" s="4" t="str">
        <f t="shared" si="184"/>
        <v/>
      </c>
      <c r="T985" s="100" t="str">
        <f t="shared" si="185"/>
        <v/>
      </c>
      <c r="V985" s="113"/>
    </row>
    <row r="986" spans="8:22" s="103" customFormat="1" x14ac:dyDescent="0.2">
      <c r="H986" s="14" t="e">
        <f t="shared" si="186"/>
        <v>#NUM!</v>
      </c>
      <c r="I986" s="104" t="e">
        <f>IF(ISNUMBER(results!C$38),4*PI()*F986/((G986*0.001)^2*results!C$38),4*PI()*F986/((G986*0.001)^2*results!D$38))</f>
        <v>#DIV/0!</v>
      </c>
      <c r="J986" s="15">
        <f t="shared" si="187"/>
        <v>5.6999999999999877</v>
      </c>
      <c r="K986" s="5">
        <f t="shared" si="180"/>
        <v>302</v>
      </c>
      <c r="L986" s="1">
        <f t="shared" si="181"/>
        <v>5.6970934865054046</v>
      </c>
      <c r="M986" s="2">
        <f t="shared" si="182"/>
        <v>18.013677216545513</v>
      </c>
      <c r="N986" s="3" t="b">
        <f t="shared" si="191"/>
        <v>0</v>
      </c>
      <c r="O986" s="3" t="str">
        <f t="shared" si="188"/>
        <v/>
      </c>
      <c r="P986" s="4" t="str">
        <f t="shared" si="189"/>
        <v/>
      </c>
      <c r="Q986" s="4" t="str">
        <f t="shared" si="190"/>
        <v/>
      </c>
      <c r="R986" s="4" t="str">
        <f t="shared" si="183"/>
        <v/>
      </c>
      <c r="S986" s="4" t="str">
        <f t="shared" si="184"/>
        <v/>
      </c>
      <c r="T986" s="100" t="str">
        <f t="shared" si="185"/>
        <v/>
      </c>
      <c r="V986" s="113"/>
    </row>
    <row r="987" spans="8:22" s="103" customFormat="1" x14ac:dyDescent="0.2">
      <c r="H987" s="14" t="e">
        <f t="shared" si="186"/>
        <v>#NUM!</v>
      </c>
      <c r="I987" s="104" t="e">
        <f>IF(ISNUMBER(results!C$38),4*PI()*F987/((G987*0.001)^2*results!C$38),4*PI()*F987/((G987*0.001)^2*results!D$38))</f>
        <v>#DIV/0!</v>
      </c>
      <c r="J987" s="15">
        <f t="shared" si="187"/>
        <v>5.6999999999999877</v>
      </c>
      <c r="K987" s="5">
        <f t="shared" si="180"/>
        <v>302</v>
      </c>
      <c r="L987" s="1">
        <f t="shared" si="181"/>
        <v>5.6970934865054046</v>
      </c>
      <c r="M987" s="2">
        <f t="shared" si="182"/>
        <v>18.013677216545513</v>
      </c>
      <c r="N987" s="3" t="b">
        <f t="shared" si="191"/>
        <v>0</v>
      </c>
      <c r="O987" s="3" t="str">
        <f t="shared" si="188"/>
        <v/>
      </c>
      <c r="P987" s="4" t="str">
        <f t="shared" si="189"/>
        <v/>
      </c>
      <c r="Q987" s="4" t="str">
        <f t="shared" si="190"/>
        <v/>
      </c>
      <c r="R987" s="4" t="str">
        <f t="shared" si="183"/>
        <v/>
      </c>
      <c r="S987" s="4" t="str">
        <f t="shared" si="184"/>
        <v/>
      </c>
      <c r="T987" s="100" t="str">
        <f t="shared" si="185"/>
        <v/>
      </c>
      <c r="V987" s="113"/>
    </row>
    <row r="988" spans="8:22" s="103" customFormat="1" x14ac:dyDescent="0.2">
      <c r="H988" s="14" t="e">
        <f t="shared" si="186"/>
        <v>#NUM!</v>
      </c>
      <c r="I988" s="104" t="e">
        <f>IF(ISNUMBER(results!C$38),4*PI()*F988/((G988*0.001)^2*results!C$38),4*PI()*F988/((G988*0.001)^2*results!D$38))</f>
        <v>#DIV/0!</v>
      </c>
      <c r="J988" s="15">
        <f t="shared" si="187"/>
        <v>5.6999999999999877</v>
      </c>
      <c r="K988" s="5">
        <f t="shared" si="180"/>
        <v>302</v>
      </c>
      <c r="L988" s="1">
        <f t="shared" si="181"/>
        <v>5.6970934865054046</v>
      </c>
      <c r="M988" s="2">
        <f t="shared" si="182"/>
        <v>18.013677216545513</v>
      </c>
      <c r="N988" s="3" t="b">
        <f t="shared" si="191"/>
        <v>0</v>
      </c>
      <c r="O988" s="3" t="str">
        <f t="shared" si="188"/>
        <v/>
      </c>
      <c r="P988" s="4" t="str">
        <f t="shared" si="189"/>
        <v/>
      </c>
      <c r="Q988" s="4" t="str">
        <f t="shared" si="190"/>
        <v/>
      </c>
      <c r="R988" s="4" t="str">
        <f t="shared" si="183"/>
        <v/>
      </c>
      <c r="S988" s="4" t="str">
        <f t="shared" si="184"/>
        <v/>
      </c>
      <c r="T988" s="100" t="str">
        <f t="shared" si="185"/>
        <v/>
      </c>
      <c r="V988" s="113"/>
    </row>
    <row r="989" spans="8:22" s="103" customFormat="1" x14ac:dyDescent="0.2">
      <c r="H989" s="14" t="e">
        <f t="shared" si="186"/>
        <v>#NUM!</v>
      </c>
      <c r="I989" s="104" t="e">
        <f>IF(ISNUMBER(results!C$38),4*PI()*F989/((G989*0.001)^2*results!C$38),4*PI()*F989/((G989*0.001)^2*results!D$38))</f>
        <v>#DIV/0!</v>
      </c>
      <c r="J989" s="15">
        <f t="shared" si="187"/>
        <v>5.6999999999999877</v>
      </c>
      <c r="K989" s="5">
        <f t="shared" si="180"/>
        <v>302</v>
      </c>
      <c r="L989" s="1">
        <f t="shared" si="181"/>
        <v>5.6970934865054046</v>
      </c>
      <c r="M989" s="2">
        <f t="shared" si="182"/>
        <v>18.013677216545513</v>
      </c>
      <c r="N989" s="3" t="b">
        <f t="shared" si="191"/>
        <v>0</v>
      </c>
      <c r="O989" s="3" t="str">
        <f t="shared" si="188"/>
        <v/>
      </c>
      <c r="P989" s="4" t="str">
        <f t="shared" si="189"/>
        <v/>
      </c>
      <c r="Q989" s="4" t="str">
        <f t="shared" si="190"/>
        <v/>
      </c>
      <c r="R989" s="4" t="str">
        <f t="shared" si="183"/>
        <v/>
      </c>
      <c r="S989" s="4" t="str">
        <f t="shared" si="184"/>
        <v/>
      </c>
      <c r="T989" s="100" t="str">
        <f t="shared" si="185"/>
        <v/>
      </c>
      <c r="V989" s="113"/>
    </row>
    <row r="990" spans="8:22" s="103" customFormat="1" x14ac:dyDescent="0.2">
      <c r="H990" s="14" t="e">
        <f t="shared" si="186"/>
        <v>#NUM!</v>
      </c>
      <c r="I990" s="104" t="e">
        <f>IF(ISNUMBER(results!C$38),4*PI()*F990/((G990*0.001)^2*results!C$38),4*PI()*F990/((G990*0.001)^2*results!D$38))</f>
        <v>#DIV/0!</v>
      </c>
      <c r="J990" s="15">
        <f t="shared" si="187"/>
        <v>5.6999999999999877</v>
      </c>
      <c r="K990" s="5">
        <f t="shared" si="180"/>
        <v>302</v>
      </c>
      <c r="L990" s="1">
        <f t="shared" si="181"/>
        <v>5.6970934865054046</v>
      </c>
      <c r="M990" s="2">
        <f t="shared" si="182"/>
        <v>18.013677216545513</v>
      </c>
      <c r="N990" s="3" t="b">
        <f t="shared" si="191"/>
        <v>0</v>
      </c>
      <c r="O990" s="3" t="str">
        <f t="shared" si="188"/>
        <v/>
      </c>
      <c r="P990" s="4" t="str">
        <f t="shared" si="189"/>
        <v/>
      </c>
      <c r="Q990" s="4" t="str">
        <f t="shared" si="190"/>
        <v/>
      </c>
      <c r="R990" s="4" t="str">
        <f t="shared" si="183"/>
        <v/>
      </c>
      <c r="S990" s="4" t="str">
        <f t="shared" si="184"/>
        <v/>
      </c>
      <c r="T990" s="100" t="str">
        <f t="shared" si="185"/>
        <v/>
      </c>
      <c r="V990" s="113"/>
    </row>
    <row r="991" spans="8:22" s="103" customFormat="1" x14ac:dyDescent="0.2">
      <c r="H991" s="14" t="e">
        <f t="shared" si="186"/>
        <v>#NUM!</v>
      </c>
      <c r="I991" s="104" t="e">
        <f>IF(ISNUMBER(results!C$38),4*PI()*F991/((G991*0.001)^2*results!C$38),4*PI()*F991/((G991*0.001)^2*results!D$38))</f>
        <v>#DIV/0!</v>
      </c>
      <c r="J991" s="15">
        <f t="shared" si="187"/>
        <v>5.6999999999999877</v>
      </c>
      <c r="K991" s="5">
        <f t="shared" si="180"/>
        <v>302</v>
      </c>
      <c r="L991" s="1">
        <f t="shared" si="181"/>
        <v>5.6970934865054046</v>
      </c>
      <c r="M991" s="2">
        <f t="shared" si="182"/>
        <v>18.013677216545513</v>
      </c>
      <c r="N991" s="3" t="b">
        <f t="shared" si="191"/>
        <v>0</v>
      </c>
      <c r="O991" s="3" t="str">
        <f t="shared" si="188"/>
        <v/>
      </c>
      <c r="P991" s="4" t="str">
        <f t="shared" si="189"/>
        <v/>
      </c>
      <c r="Q991" s="4" t="str">
        <f t="shared" si="190"/>
        <v/>
      </c>
      <c r="R991" s="4" t="str">
        <f t="shared" si="183"/>
        <v/>
      </c>
      <c r="S991" s="4" t="str">
        <f t="shared" si="184"/>
        <v/>
      </c>
      <c r="T991" s="100" t="str">
        <f t="shared" si="185"/>
        <v/>
      </c>
      <c r="V991" s="113"/>
    </row>
    <row r="992" spans="8:22" s="103" customFormat="1" x14ac:dyDescent="0.2">
      <c r="H992" s="14" t="e">
        <f t="shared" si="186"/>
        <v>#NUM!</v>
      </c>
      <c r="I992" s="104" t="e">
        <f>IF(ISNUMBER(results!C$38),4*PI()*F992/((G992*0.001)^2*results!C$38),4*PI()*F992/((G992*0.001)^2*results!D$38))</f>
        <v>#DIV/0!</v>
      </c>
      <c r="J992" s="15">
        <f t="shared" si="187"/>
        <v>5.6999999999999877</v>
      </c>
      <c r="K992" s="5">
        <f t="shared" si="180"/>
        <v>302</v>
      </c>
      <c r="L992" s="1">
        <f t="shared" si="181"/>
        <v>5.6970934865054046</v>
      </c>
      <c r="M992" s="2">
        <f t="shared" si="182"/>
        <v>18.013677216545513</v>
      </c>
      <c r="N992" s="3" t="b">
        <f t="shared" si="191"/>
        <v>0</v>
      </c>
      <c r="O992" s="3" t="str">
        <f t="shared" si="188"/>
        <v/>
      </c>
      <c r="P992" s="4" t="str">
        <f t="shared" si="189"/>
        <v/>
      </c>
      <c r="Q992" s="4" t="str">
        <f t="shared" si="190"/>
        <v/>
      </c>
      <c r="R992" s="4" t="str">
        <f t="shared" si="183"/>
        <v/>
      </c>
      <c r="S992" s="4" t="str">
        <f t="shared" si="184"/>
        <v/>
      </c>
      <c r="T992" s="100" t="str">
        <f t="shared" si="185"/>
        <v/>
      </c>
      <c r="V992" s="113"/>
    </row>
    <row r="993" spans="8:22" s="103" customFormat="1" x14ac:dyDescent="0.2">
      <c r="H993" s="14" t="e">
        <f t="shared" si="186"/>
        <v>#NUM!</v>
      </c>
      <c r="I993" s="104" t="e">
        <f>IF(ISNUMBER(results!C$38),4*PI()*F993/((G993*0.001)^2*results!C$38),4*PI()*F993/((G993*0.001)^2*results!D$38))</f>
        <v>#DIV/0!</v>
      </c>
      <c r="J993" s="15">
        <f t="shared" si="187"/>
        <v>5.6999999999999877</v>
      </c>
      <c r="K993" s="5">
        <f t="shared" si="180"/>
        <v>302</v>
      </c>
      <c r="L993" s="1">
        <f t="shared" si="181"/>
        <v>5.6970934865054046</v>
      </c>
      <c r="M993" s="2">
        <f t="shared" si="182"/>
        <v>18.013677216545513</v>
      </c>
      <c r="N993" s="3" t="b">
        <f t="shared" si="191"/>
        <v>0</v>
      </c>
      <c r="O993" s="3" t="str">
        <f t="shared" si="188"/>
        <v/>
      </c>
      <c r="P993" s="4" t="str">
        <f t="shared" si="189"/>
        <v/>
      </c>
      <c r="Q993" s="4" t="str">
        <f t="shared" si="190"/>
        <v/>
      </c>
      <c r="R993" s="4" t="str">
        <f t="shared" si="183"/>
        <v/>
      </c>
      <c r="S993" s="4" t="str">
        <f t="shared" si="184"/>
        <v/>
      </c>
      <c r="T993" s="100" t="str">
        <f t="shared" si="185"/>
        <v/>
      </c>
      <c r="V993" s="113"/>
    </row>
    <row r="994" spans="8:22" s="103" customFormat="1" x14ac:dyDescent="0.2">
      <c r="H994" s="14" t="e">
        <f t="shared" si="186"/>
        <v>#NUM!</v>
      </c>
      <c r="I994" s="104" t="e">
        <f>IF(ISNUMBER(results!C$38),4*PI()*F994/((G994*0.001)^2*results!C$38),4*PI()*F994/((G994*0.001)^2*results!D$38))</f>
        <v>#DIV/0!</v>
      </c>
      <c r="J994" s="15">
        <f t="shared" si="187"/>
        <v>5.6999999999999877</v>
      </c>
      <c r="K994" s="5">
        <f t="shared" si="180"/>
        <v>302</v>
      </c>
      <c r="L994" s="1">
        <f t="shared" si="181"/>
        <v>5.6970934865054046</v>
      </c>
      <c r="M994" s="2">
        <f t="shared" si="182"/>
        <v>18.013677216545513</v>
      </c>
      <c r="N994" s="3" t="b">
        <f t="shared" si="191"/>
        <v>0</v>
      </c>
      <c r="O994" s="3" t="str">
        <f t="shared" si="188"/>
        <v/>
      </c>
      <c r="P994" s="4" t="str">
        <f t="shared" si="189"/>
        <v/>
      </c>
      <c r="Q994" s="4" t="str">
        <f t="shared" si="190"/>
        <v/>
      </c>
      <c r="R994" s="4" t="str">
        <f t="shared" si="183"/>
        <v/>
      </c>
      <c r="S994" s="4" t="str">
        <f t="shared" si="184"/>
        <v/>
      </c>
      <c r="T994" s="100" t="str">
        <f t="shared" si="185"/>
        <v/>
      </c>
      <c r="V994" s="113"/>
    </row>
    <row r="995" spans="8:22" s="103" customFormat="1" x14ac:dyDescent="0.2">
      <c r="H995" s="14" t="e">
        <f t="shared" si="186"/>
        <v>#NUM!</v>
      </c>
      <c r="I995" s="104" t="e">
        <f>IF(ISNUMBER(results!C$38),4*PI()*F995/((G995*0.001)^2*results!C$38),4*PI()*F995/((G995*0.001)^2*results!D$38))</f>
        <v>#DIV/0!</v>
      </c>
      <c r="J995" s="15">
        <f t="shared" si="187"/>
        <v>5.6999999999999877</v>
      </c>
      <c r="K995" s="5">
        <f t="shared" si="180"/>
        <v>302</v>
      </c>
      <c r="L995" s="1">
        <f t="shared" si="181"/>
        <v>5.6970934865054046</v>
      </c>
      <c r="M995" s="2">
        <f t="shared" si="182"/>
        <v>18.013677216545513</v>
      </c>
      <c r="N995" s="3" t="b">
        <f t="shared" si="191"/>
        <v>0</v>
      </c>
      <c r="O995" s="3" t="str">
        <f t="shared" si="188"/>
        <v/>
      </c>
      <c r="P995" s="4" t="str">
        <f t="shared" si="189"/>
        <v/>
      </c>
      <c r="Q995" s="4" t="str">
        <f t="shared" si="190"/>
        <v/>
      </c>
      <c r="R995" s="4" t="str">
        <f t="shared" si="183"/>
        <v/>
      </c>
      <c r="S995" s="4" t="str">
        <f t="shared" si="184"/>
        <v/>
      </c>
      <c r="T995" s="100" t="str">
        <f t="shared" si="185"/>
        <v/>
      </c>
      <c r="V995" s="113"/>
    </row>
    <row r="996" spans="8:22" s="103" customFormat="1" x14ac:dyDescent="0.2">
      <c r="H996" s="14" t="e">
        <f t="shared" si="186"/>
        <v>#NUM!</v>
      </c>
      <c r="I996" s="104" t="e">
        <f>IF(ISNUMBER(results!C$38),4*PI()*F996/((G996*0.001)^2*results!C$38),4*PI()*F996/((G996*0.001)^2*results!D$38))</f>
        <v>#DIV/0!</v>
      </c>
      <c r="J996" s="15">
        <f t="shared" si="187"/>
        <v>5.6999999999999877</v>
      </c>
      <c r="K996" s="5">
        <f t="shared" si="180"/>
        <v>302</v>
      </c>
      <c r="L996" s="1">
        <f t="shared" si="181"/>
        <v>5.6970934865054046</v>
      </c>
      <c r="M996" s="2">
        <f t="shared" si="182"/>
        <v>18.013677216545513</v>
      </c>
      <c r="N996" s="3" t="b">
        <f t="shared" si="191"/>
        <v>0</v>
      </c>
      <c r="O996" s="3" t="str">
        <f t="shared" si="188"/>
        <v/>
      </c>
      <c r="P996" s="4" t="str">
        <f t="shared" si="189"/>
        <v/>
      </c>
      <c r="Q996" s="4" t="str">
        <f t="shared" si="190"/>
        <v/>
      </c>
      <c r="R996" s="4" t="str">
        <f t="shared" si="183"/>
        <v/>
      </c>
      <c r="S996" s="4" t="str">
        <f t="shared" si="184"/>
        <v/>
      </c>
      <c r="T996" s="100" t="str">
        <f t="shared" si="185"/>
        <v/>
      </c>
      <c r="V996" s="113"/>
    </row>
    <row r="997" spans="8:22" s="103" customFormat="1" x14ac:dyDescent="0.2">
      <c r="H997" s="14" t="e">
        <f t="shared" si="186"/>
        <v>#NUM!</v>
      </c>
      <c r="I997" s="104" t="e">
        <f>IF(ISNUMBER(results!C$38),4*PI()*F997/((G997*0.001)^2*results!C$38),4*PI()*F997/((G997*0.001)^2*results!D$38))</f>
        <v>#DIV/0!</v>
      </c>
      <c r="J997" s="15">
        <f t="shared" si="187"/>
        <v>5.6999999999999877</v>
      </c>
      <c r="K997" s="5">
        <f t="shared" si="180"/>
        <v>302</v>
      </c>
      <c r="L997" s="1">
        <f t="shared" si="181"/>
        <v>5.6970934865054046</v>
      </c>
      <c r="M997" s="2">
        <f t="shared" si="182"/>
        <v>18.013677216545513</v>
      </c>
      <c r="N997" s="3" t="b">
        <f t="shared" si="191"/>
        <v>0</v>
      </c>
      <c r="O997" s="3" t="str">
        <f t="shared" si="188"/>
        <v/>
      </c>
      <c r="P997" s="4" t="str">
        <f t="shared" si="189"/>
        <v/>
      </c>
      <c r="Q997" s="4" t="str">
        <f t="shared" si="190"/>
        <v/>
      </c>
      <c r="R997" s="4" t="str">
        <f t="shared" si="183"/>
        <v/>
      </c>
      <c r="S997" s="4" t="str">
        <f t="shared" si="184"/>
        <v/>
      </c>
      <c r="T997" s="100" t="str">
        <f t="shared" si="185"/>
        <v/>
      </c>
      <c r="V997" s="113"/>
    </row>
    <row r="998" spans="8:22" s="103" customFormat="1" x14ac:dyDescent="0.2">
      <c r="H998" s="14" t="e">
        <f t="shared" si="186"/>
        <v>#NUM!</v>
      </c>
      <c r="I998" s="104" t="e">
        <f>IF(ISNUMBER(results!C$38),4*PI()*F998/((G998*0.001)^2*results!C$38),4*PI()*F998/((G998*0.001)^2*results!D$38))</f>
        <v>#DIV/0!</v>
      </c>
      <c r="J998" s="15">
        <f t="shared" si="187"/>
        <v>5.6999999999999877</v>
      </c>
      <c r="K998" s="5">
        <f t="shared" si="180"/>
        <v>302</v>
      </c>
      <c r="L998" s="1">
        <f t="shared" si="181"/>
        <v>5.6970934865054046</v>
      </c>
      <c r="M998" s="2">
        <f t="shared" si="182"/>
        <v>18.013677216545513</v>
      </c>
      <c r="N998" s="3" t="b">
        <f t="shared" si="191"/>
        <v>0</v>
      </c>
      <c r="O998" s="3" t="str">
        <f t="shared" si="188"/>
        <v/>
      </c>
      <c r="P998" s="4" t="str">
        <f t="shared" si="189"/>
        <v/>
      </c>
      <c r="Q998" s="4" t="str">
        <f t="shared" si="190"/>
        <v/>
      </c>
      <c r="R998" s="4" t="str">
        <f t="shared" si="183"/>
        <v/>
      </c>
      <c r="S998" s="4" t="str">
        <f t="shared" si="184"/>
        <v/>
      </c>
      <c r="T998" s="100" t="str">
        <f t="shared" si="185"/>
        <v/>
      </c>
      <c r="V998" s="113"/>
    </row>
    <row r="999" spans="8:22" s="103" customFormat="1" x14ac:dyDescent="0.2">
      <c r="H999" s="14" t="e">
        <f t="shared" si="186"/>
        <v>#NUM!</v>
      </c>
      <c r="I999" s="104" t="e">
        <f>IF(ISNUMBER(results!C$38),4*PI()*F999/((G999*0.001)^2*results!C$38),4*PI()*F999/((G999*0.001)^2*results!D$38))</f>
        <v>#DIV/0!</v>
      </c>
      <c r="J999" s="15">
        <f t="shared" si="187"/>
        <v>5.6999999999999877</v>
      </c>
      <c r="K999" s="5">
        <f t="shared" si="180"/>
        <v>302</v>
      </c>
      <c r="L999" s="1">
        <f t="shared" si="181"/>
        <v>5.6970934865054046</v>
      </c>
      <c r="M999" s="2">
        <f t="shared" si="182"/>
        <v>18.013677216545513</v>
      </c>
      <c r="N999" s="3" t="b">
        <f t="shared" si="191"/>
        <v>0</v>
      </c>
      <c r="O999" s="3" t="str">
        <f t="shared" si="188"/>
        <v/>
      </c>
      <c r="P999" s="4" t="str">
        <f t="shared" si="189"/>
        <v/>
      </c>
      <c r="Q999" s="4" t="str">
        <f t="shared" si="190"/>
        <v/>
      </c>
      <c r="R999" s="4" t="str">
        <f t="shared" si="183"/>
        <v/>
      </c>
      <c r="S999" s="4" t="str">
        <f t="shared" si="184"/>
        <v/>
      </c>
      <c r="T999" s="100" t="str">
        <f t="shared" si="185"/>
        <v/>
      </c>
      <c r="V999" s="113"/>
    </row>
    <row r="1000" spans="8:22" s="103" customFormat="1" x14ac:dyDescent="0.2">
      <c r="H1000" s="14" t="e">
        <f t="shared" si="186"/>
        <v>#NUM!</v>
      </c>
      <c r="I1000" s="104" t="e">
        <f>IF(ISNUMBER(results!C$38),4*PI()*F1000/((G1000*0.001)^2*results!C$38),4*PI()*F1000/((G1000*0.001)^2*results!D$38))</f>
        <v>#DIV/0!</v>
      </c>
      <c r="J1000" s="15">
        <f t="shared" si="187"/>
        <v>5.6999999999999877</v>
      </c>
      <c r="K1000" s="5">
        <f t="shared" si="180"/>
        <v>302</v>
      </c>
      <c r="L1000" s="1">
        <f t="shared" si="181"/>
        <v>5.6970934865054046</v>
      </c>
      <c r="M1000" s="2">
        <f t="shared" si="182"/>
        <v>18.013677216545513</v>
      </c>
      <c r="N1000" s="3" t="b">
        <f t="shared" si="191"/>
        <v>0</v>
      </c>
      <c r="O1000" s="3" t="str">
        <f t="shared" si="188"/>
        <v/>
      </c>
      <c r="P1000" s="4" t="str">
        <f t="shared" si="189"/>
        <v/>
      </c>
      <c r="Q1000" s="4" t="str">
        <f t="shared" si="190"/>
        <v/>
      </c>
      <c r="R1000" s="4" t="str">
        <f t="shared" si="183"/>
        <v/>
      </c>
      <c r="S1000" s="4" t="str">
        <f t="shared" si="184"/>
        <v/>
      </c>
      <c r="T1000" s="100" t="str">
        <f t="shared" si="185"/>
        <v/>
      </c>
      <c r="V1000" s="113"/>
    </row>
    <row r="1001" spans="8:22" s="103" customFormat="1" x14ac:dyDescent="0.2">
      <c r="H1001" s="14" t="e">
        <f t="shared" si="186"/>
        <v>#NUM!</v>
      </c>
      <c r="I1001" s="104" t="e">
        <f>IF(ISNUMBER(results!C$38),4*PI()*F1001/((G1001*0.001)^2*results!C$38),4*PI()*F1001/((G1001*0.001)^2*results!D$38))</f>
        <v>#DIV/0!</v>
      </c>
      <c r="J1001" s="15">
        <f t="shared" si="187"/>
        <v>5.6999999999999877</v>
      </c>
      <c r="K1001" s="5">
        <f t="shared" si="180"/>
        <v>302</v>
      </c>
      <c r="L1001" s="1">
        <f t="shared" si="181"/>
        <v>5.6970934865054046</v>
      </c>
      <c r="M1001" s="2">
        <f t="shared" si="182"/>
        <v>18.013677216545513</v>
      </c>
      <c r="N1001" s="3" t="b">
        <f t="shared" si="191"/>
        <v>0</v>
      </c>
      <c r="O1001" s="3" t="str">
        <f t="shared" si="188"/>
        <v/>
      </c>
      <c r="P1001" s="4" t="str">
        <f t="shared" si="189"/>
        <v/>
      </c>
      <c r="Q1001" s="4" t="str">
        <f t="shared" si="190"/>
        <v/>
      </c>
      <c r="R1001" s="4" t="str">
        <f t="shared" si="183"/>
        <v/>
      </c>
      <c r="S1001" s="4" t="str">
        <f t="shared" si="184"/>
        <v/>
      </c>
      <c r="T1001" s="100" t="str">
        <f t="shared" si="185"/>
        <v/>
      </c>
      <c r="V1001" s="113"/>
    </row>
    <row r="1002" spans="8:22" s="103" customFormat="1" x14ac:dyDescent="0.2">
      <c r="H1002" s="14" t="e">
        <f t="shared" si="186"/>
        <v>#NUM!</v>
      </c>
      <c r="I1002" s="104" t="e">
        <f>IF(ISNUMBER(results!C$38),4*PI()*F1002/((G1002*0.001)^2*results!C$38),4*PI()*F1002/((G1002*0.001)^2*results!D$38))</f>
        <v>#DIV/0!</v>
      </c>
      <c r="J1002" s="15">
        <f t="shared" si="187"/>
        <v>5.6999999999999877</v>
      </c>
      <c r="K1002" s="5">
        <f t="shared" si="180"/>
        <v>302</v>
      </c>
      <c r="L1002" s="1">
        <f t="shared" si="181"/>
        <v>5.6970934865054046</v>
      </c>
      <c r="M1002" s="2">
        <f t="shared" si="182"/>
        <v>18.013677216545513</v>
      </c>
      <c r="N1002" s="3" t="b">
        <f t="shared" si="191"/>
        <v>0</v>
      </c>
      <c r="O1002" s="3" t="str">
        <f t="shared" si="188"/>
        <v/>
      </c>
      <c r="P1002" s="4" t="str">
        <f t="shared" si="189"/>
        <v/>
      </c>
      <c r="Q1002" s="4" t="str">
        <f t="shared" si="190"/>
        <v/>
      </c>
      <c r="R1002" s="4" t="str">
        <f t="shared" si="183"/>
        <v/>
      </c>
      <c r="S1002" s="4" t="str">
        <f t="shared" si="184"/>
        <v/>
      </c>
      <c r="T1002" s="100" t="str">
        <f t="shared" si="185"/>
        <v/>
      </c>
      <c r="V1002" s="113"/>
    </row>
    <row r="1003" spans="8:22" s="103" customFormat="1" x14ac:dyDescent="0.2">
      <c r="H1003" s="14" t="e">
        <f t="shared" si="186"/>
        <v>#NUM!</v>
      </c>
      <c r="I1003" s="104" t="e">
        <f>IF(ISNUMBER(results!C$38),4*PI()*F1003/((G1003*0.001)^2*results!C$38),4*PI()*F1003/((G1003*0.001)^2*results!D$38))</f>
        <v>#DIV/0!</v>
      </c>
      <c r="J1003" s="15">
        <f t="shared" si="187"/>
        <v>5.6999999999999877</v>
      </c>
      <c r="K1003" s="5">
        <f t="shared" si="180"/>
        <v>302</v>
      </c>
      <c r="L1003" s="1">
        <f t="shared" si="181"/>
        <v>5.6970934865054046</v>
      </c>
      <c r="M1003" s="2">
        <f t="shared" si="182"/>
        <v>18.013677216545513</v>
      </c>
      <c r="N1003" s="3" t="b">
        <f t="shared" si="191"/>
        <v>0</v>
      </c>
      <c r="O1003" s="3" t="str">
        <f t="shared" si="188"/>
        <v/>
      </c>
      <c r="P1003" s="4" t="str">
        <f t="shared" si="189"/>
        <v/>
      </c>
      <c r="Q1003" s="4" t="str">
        <f t="shared" si="190"/>
        <v/>
      </c>
      <c r="R1003" s="4" t="str">
        <f t="shared" si="183"/>
        <v/>
      </c>
      <c r="S1003" s="4" t="str">
        <f t="shared" si="184"/>
        <v/>
      </c>
      <c r="T1003" s="100" t="str">
        <f t="shared" si="185"/>
        <v/>
      </c>
      <c r="V1003" s="113"/>
    </row>
    <row r="1004" spans="8:22" s="103" customFormat="1" x14ac:dyDescent="0.2">
      <c r="H1004" s="14" t="e">
        <f t="shared" si="186"/>
        <v>#NUM!</v>
      </c>
      <c r="I1004" s="104" t="e">
        <f>IF(ISNUMBER(results!C$38),4*PI()*F1004/((G1004*0.001)^2*results!C$38),4*PI()*F1004/((G1004*0.001)^2*results!D$38))</f>
        <v>#DIV/0!</v>
      </c>
      <c r="J1004" s="15">
        <f t="shared" si="187"/>
        <v>5.6999999999999877</v>
      </c>
      <c r="K1004" s="5">
        <f t="shared" si="180"/>
        <v>302</v>
      </c>
      <c r="L1004" s="1">
        <f t="shared" si="181"/>
        <v>5.6970934865054046</v>
      </c>
      <c r="M1004" s="2">
        <f t="shared" si="182"/>
        <v>18.013677216545513</v>
      </c>
      <c r="N1004" s="3" t="b">
        <f t="shared" si="191"/>
        <v>0</v>
      </c>
      <c r="O1004" s="3" t="str">
        <f t="shared" si="188"/>
        <v/>
      </c>
      <c r="P1004" s="4" t="str">
        <f t="shared" si="189"/>
        <v/>
      </c>
      <c r="Q1004" s="4" t="str">
        <f t="shared" si="190"/>
        <v/>
      </c>
      <c r="R1004" s="4" t="str">
        <f t="shared" si="183"/>
        <v/>
      </c>
      <c r="S1004" s="4" t="str">
        <f t="shared" si="184"/>
        <v/>
      </c>
      <c r="T1004" s="100" t="str">
        <f t="shared" si="185"/>
        <v/>
      </c>
      <c r="V1004" s="113"/>
    </row>
    <row r="1005" spans="8:22" s="103" customFormat="1" x14ac:dyDescent="0.2">
      <c r="H1005" s="14" t="e">
        <f t="shared" si="186"/>
        <v>#NUM!</v>
      </c>
      <c r="I1005" s="104" t="e">
        <f>IF(ISNUMBER(results!C$38),4*PI()*F1005/((G1005*0.001)^2*results!C$38),4*PI()*F1005/((G1005*0.001)^2*results!D$38))</f>
        <v>#DIV/0!</v>
      </c>
      <c r="J1005" s="15">
        <f t="shared" si="187"/>
        <v>5.6999999999999877</v>
      </c>
      <c r="K1005" s="5">
        <f t="shared" si="180"/>
        <v>302</v>
      </c>
      <c r="L1005" s="1">
        <f t="shared" si="181"/>
        <v>5.6970934865054046</v>
      </c>
      <c r="M1005" s="2">
        <f t="shared" si="182"/>
        <v>18.013677216545513</v>
      </c>
      <c r="N1005" s="3" t="b">
        <f t="shared" si="191"/>
        <v>0</v>
      </c>
      <c r="O1005" s="3" t="str">
        <f t="shared" si="188"/>
        <v/>
      </c>
      <c r="P1005" s="4" t="str">
        <f t="shared" si="189"/>
        <v/>
      </c>
      <c r="Q1005" s="4" t="str">
        <f t="shared" si="190"/>
        <v/>
      </c>
      <c r="R1005" s="4" t="str">
        <f t="shared" si="183"/>
        <v/>
      </c>
      <c r="S1005" s="4" t="str">
        <f t="shared" si="184"/>
        <v/>
      </c>
      <c r="T1005" s="100" t="str">
        <f t="shared" si="185"/>
        <v/>
      </c>
      <c r="V1005" s="113"/>
    </row>
    <row r="1006" spans="8:22" s="103" customFormat="1" x14ac:dyDescent="0.2">
      <c r="H1006" s="14" t="e">
        <f t="shared" si="186"/>
        <v>#NUM!</v>
      </c>
      <c r="I1006" s="104" t="e">
        <f>IF(ISNUMBER(results!C$38),4*PI()*F1006/((G1006*0.001)^2*results!C$38),4*PI()*F1006/((G1006*0.001)^2*results!D$38))</f>
        <v>#DIV/0!</v>
      </c>
      <c r="J1006" s="15">
        <f t="shared" si="187"/>
        <v>5.6999999999999877</v>
      </c>
      <c r="K1006" s="5">
        <f t="shared" si="180"/>
        <v>302</v>
      </c>
      <c r="L1006" s="1">
        <f t="shared" si="181"/>
        <v>5.6970934865054046</v>
      </c>
      <c r="M1006" s="2">
        <f t="shared" si="182"/>
        <v>18.013677216545513</v>
      </c>
      <c r="N1006" s="3" t="b">
        <f t="shared" si="191"/>
        <v>0</v>
      </c>
      <c r="O1006" s="3" t="str">
        <f t="shared" si="188"/>
        <v/>
      </c>
      <c r="P1006" s="4" t="str">
        <f t="shared" si="189"/>
        <v/>
      </c>
      <c r="Q1006" s="4" t="str">
        <f t="shared" si="190"/>
        <v/>
      </c>
      <c r="R1006" s="4" t="str">
        <f t="shared" si="183"/>
        <v/>
      </c>
      <c r="S1006" s="4" t="str">
        <f t="shared" si="184"/>
        <v/>
      </c>
      <c r="T1006" s="100" t="str">
        <f t="shared" si="185"/>
        <v/>
      </c>
      <c r="V1006" s="113"/>
    </row>
    <row r="1007" spans="8:22" s="103" customFormat="1" x14ac:dyDescent="0.2">
      <c r="H1007" s="14" t="e">
        <f t="shared" si="186"/>
        <v>#NUM!</v>
      </c>
      <c r="I1007" s="104" t="e">
        <f>IF(ISNUMBER(results!C$38),4*PI()*F1007/((G1007*0.001)^2*results!C$38),4*PI()*F1007/((G1007*0.001)^2*results!D$38))</f>
        <v>#DIV/0!</v>
      </c>
      <c r="J1007" s="15">
        <f t="shared" si="187"/>
        <v>5.6999999999999877</v>
      </c>
      <c r="K1007" s="5">
        <f t="shared" si="180"/>
        <v>302</v>
      </c>
      <c r="L1007" s="1">
        <f t="shared" si="181"/>
        <v>5.6970934865054046</v>
      </c>
      <c r="M1007" s="2">
        <f t="shared" si="182"/>
        <v>18.013677216545513</v>
      </c>
      <c r="N1007" s="3" t="b">
        <f t="shared" si="191"/>
        <v>0</v>
      </c>
      <c r="O1007" s="3" t="str">
        <f t="shared" si="188"/>
        <v/>
      </c>
      <c r="P1007" s="4" t="str">
        <f t="shared" si="189"/>
        <v/>
      </c>
      <c r="Q1007" s="4" t="str">
        <f t="shared" si="190"/>
        <v/>
      </c>
      <c r="R1007" s="4" t="str">
        <f t="shared" si="183"/>
        <v/>
      </c>
      <c r="S1007" s="4" t="str">
        <f t="shared" si="184"/>
        <v/>
      </c>
      <c r="T1007" s="100" t="str">
        <f t="shared" si="185"/>
        <v/>
      </c>
      <c r="V1007" s="113"/>
    </row>
    <row r="1008" spans="8:22" s="103" customFormat="1" x14ac:dyDescent="0.2">
      <c r="H1008" s="14" t="e">
        <f t="shared" si="186"/>
        <v>#NUM!</v>
      </c>
      <c r="I1008" s="104" t="e">
        <f>IF(ISNUMBER(results!C$38),4*PI()*F1008/((G1008*0.001)^2*results!C$38),4*PI()*F1008/((G1008*0.001)^2*results!D$38))</f>
        <v>#DIV/0!</v>
      </c>
      <c r="J1008" s="15">
        <f t="shared" si="187"/>
        <v>5.6999999999999877</v>
      </c>
      <c r="K1008" s="5">
        <f t="shared" si="180"/>
        <v>302</v>
      </c>
      <c r="L1008" s="1">
        <f t="shared" si="181"/>
        <v>5.6970934865054046</v>
      </c>
      <c r="M1008" s="2">
        <f t="shared" si="182"/>
        <v>18.013677216545513</v>
      </c>
      <c r="N1008" s="3" t="b">
        <f t="shared" si="191"/>
        <v>0</v>
      </c>
      <c r="O1008" s="3" t="str">
        <f t="shared" si="188"/>
        <v/>
      </c>
      <c r="P1008" s="4" t="str">
        <f t="shared" si="189"/>
        <v/>
      </c>
      <c r="Q1008" s="4" t="str">
        <f t="shared" si="190"/>
        <v/>
      </c>
      <c r="R1008" s="4" t="str">
        <f t="shared" si="183"/>
        <v/>
      </c>
      <c r="S1008" s="4" t="str">
        <f t="shared" si="184"/>
        <v/>
      </c>
      <c r="T1008" s="100" t="str">
        <f t="shared" si="185"/>
        <v/>
      </c>
      <c r="V1008" s="113"/>
    </row>
    <row r="1009" spans="8:22" s="103" customFormat="1" x14ac:dyDescent="0.2">
      <c r="H1009" s="14" t="e">
        <f t="shared" si="186"/>
        <v>#NUM!</v>
      </c>
      <c r="I1009" s="104" t="e">
        <f>IF(ISNUMBER(results!C$38),4*PI()*F1009/((G1009*0.001)^2*results!C$38),4*PI()*F1009/((G1009*0.001)^2*results!D$38))</f>
        <v>#DIV/0!</v>
      </c>
      <c r="J1009" s="15">
        <f t="shared" si="187"/>
        <v>5.6999999999999877</v>
      </c>
      <c r="K1009" s="5">
        <f t="shared" si="180"/>
        <v>302</v>
      </c>
      <c r="L1009" s="1">
        <f t="shared" si="181"/>
        <v>5.6970934865054046</v>
      </c>
      <c r="M1009" s="2">
        <f t="shared" si="182"/>
        <v>18.013677216545513</v>
      </c>
      <c r="N1009" s="3" t="b">
        <f t="shared" si="191"/>
        <v>0</v>
      </c>
      <c r="O1009" s="3" t="str">
        <f t="shared" si="188"/>
        <v/>
      </c>
      <c r="P1009" s="4" t="str">
        <f t="shared" si="189"/>
        <v/>
      </c>
      <c r="Q1009" s="4" t="str">
        <f t="shared" si="190"/>
        <v/>
      </c>
      <c r="R1009" s="4" t="str">
        <f t="shared" si="183"/>
        <v/>
      </c>
      <c r="S1009" s="4" t="str">
        <f t="shared" si="184"/>
        <v/>
      </c>
      <c r="T1009" s="100" t="str">
        <f t="shared" si="185"/>
        <v/>
      </c>
      <c r="V1009" s="113"/>
    </row>
    <row r="1010" spans="8:22" s="103" customFormat="1" x14ac:dyDescent="0.2">
      <c r="H1010" s="14" t="e">
        <f t="shared" si="186"/>
        <v>#NUM!</v>
      </c>
      <c r="I1010" s="104" t="e">
        <f>IF(ISNUMBER(results!C$38),4*PI()*F1010/((G1010*0.001)^2*results!C$38),4*PI()*F1010/((G1010*0.001)^2*results!D$38))</f>
        <v>#DIV/0!</v>
      </c>
      <c r="J1010" s="15">
        <f t="shared" si="187"/>
        <v>5.6999999999999877</v>
      </c>
      <c r="K1010" s="5">
        <f t="shared" si="180"/>
        <v>302</v>
      </c>
      <c r="L1010" s="1">
        <f t="shared" si="181"/>
        <v>5.6970934865054046</v>
      </c>
      <c r="M1010" s="2">
        <f t="shared" si="182"/>
        <v>18.013677216545513</v>
      </c>
      <c r="N1010" s="3" t="b">
        <f t="shared" si="191"/>
        <v>0</v>
      </c>
      <c r="O1010" s="3" t="str">
        <f t="shared" si="188"/>
        <v/>
      </c>
      <c r="P1010" s="4" t="str">
        <f t="shared" si="189"/>
        <v/>
      </c>
      <c r="Q1010" s="4" t="str">
        <f t="shared" si="190"/>
        <v/>
      </c>
      <c r="R1010" s="4" t="str">
        <f t="shared" si="183"/>
        <v/>
      </c>
      <c r="S1010" s="4" t="str">
        <f t="shared" si="184"/>
        <v/>
      </c>
      <c r="T1010" s="100" t="str">
        <f t="shared" si="185"/>
        <v/>
      </c>
      <c r="V1010" s="113"/>
    </row>
    <row r="1011" spans="8:22" s="103" customFormat="1" x14ac:dyDescent="0.2">
      <c r="H1011" s="14" t="e">
        <f t="shared" si="186"/>
        <v>#NUM!</v>
      </c>
      <c r="I1011" s="104" t="e">
        <f>IF(ISNUMBER(results!C$38),4*PI()*F1011/((G1011*0.001)^2*results!C$38),4*PI()*F1011/((G1011*0.001)^2*results!D$38))</f>
        <v>#DIV/0!</v>
      </c>
      <c r="J1011" s="15">
        <f t="shared" si="187"/>
        <v>5.6999999999999877</v>
      </c>
      <c r="K1011" s="5">
        <f t="shared" si="180"/>
        <v>302</v>
      </c>
      <c r="L1011" s="1">
        <f t="shared" si="181"/>
        <v>5.6970934865054046</v>
      </c>
      <c r="M1011" s="2">
        <f t="shared" si="182"/>
        <v>18.013677216545513</v>
      </c>
      <c r="N1011" s="3" t="b">
        <f t="shared" si="191"/>
        <v>0</v>
      </c>
      <c r="O1011" s="3" t="str">
        <f t="shared" si="188"/>
        <v/>
      </c>
      <c r="P1011" s="4" t="str">
        <f t="shared" si="189"/>
        <v/>
      </c>
      <c r="Q1011" s="4" t="str">
        <f t="shared" si="190"/>
        <v/>
      </c>
      <c r="R1011" s="4" t="str">
        <f t="shared" si="183"/>
        <v/>
      </c>
      <c r="S1011" s="4" t="str">
        <f t="shared" si="184"/>
        <v/>
      </c>
      <c r="T1011" s="100" t="str">
        <f t="shared" si="185"/>
        <v/>
      </c>
      <c r="V1011" s="113"/>
    </row>
    <row r="1012" spans="8:22" s="103" customFormat="1" x14ac:dyDescent="0.2">
      <c r="H1012" s="14" t="e">
        <f t="shared" si="186"/>
        <v>#NUM!</v>
      </c>
      <c r="I1012" s="104" t="e">
        <f>IF(ISNUMBER(results!C$38),4*PI()*F1012/((G1012*0.001)^2*results!C$38),4*PI()*F1012/((G1012*0.001)^2*results!D$38))</f>
        <v>#DIV/0!</v>
      </c>
      <c r="J1012" s="15">
        <f t="shared" si="187"/>
        <v>5.6999999999999877</v>
      </c>
      <c r="K1012" s="5">
        <f t="shared" si="180"/>
        <v>302</v>
      </c>
      <c r="L1012" s="1">
        <f t="shared" si="181"/>
        <v>5.6970934865054046</v>
      </c>
      <c r="M1012" s="2">
        <f t="shared" si="182"/>
        <v>18.013677216545513</v>
      </c>
      <c r="N1012" s="3" t="b">
        <f t="shared" si="191"/>
        <v>0</v>
      </c>
      <c r="O1012" s="3" t="str">
        <f t="shared" si="188"/>
        <v/>
      </c>
      <c r="P1012" s="4" t="str">
        <f t="shared" si="189"/>
        <v/>
      </c>
      <c r="Q1012" s="4" t="str">
        <f t="shared" si="190"/>
        <v/>
      </c>
      <c r="R1012" s="4" t="str">
        <f t="shared" si="183"/>
        <v/>
      </c>
      <c r="S1012" s="4" t="str">
        <f t="shared" si="184"/>
        <v/>
      </c>
      <c r="T1012" s="100" t="str">
        <f t="shared" si="185"/>
        <v/>
      </c>
      <c r="V1012" s="113"/>
    </row>
    <row r="1013" spans="8:22" s="103" customFormat="1" x14ac:dyDescent="0.2">
      <c r="H1013" s="14" t="e">
        <f t="shared" si="186"/>
        <v>#NUM!</v>
      </c>
      <c r="I1013" s="104" t="e">
        <f>IF(ISNUMBER(results!C$38),4*PI()*F1013/((G1013*0.001)^2*results!C$38),4*PI()*F1013/((G1013*0.001)^2*results!D$38))</f>
        <v>#DIV/0!</v>
      </c>
      <c r="J1013" s="15">
        <f t="shared" si="187"/>
        <v>5.6999999999999877</v>
      </c>
      <c r="K1013" s="5">
        <f t="shared" si="180"/>
        <v>302</v>
      </c>
      <c r="L1013" s="1">
        <f t="shared" si="181"/>
        <v>5.6970934865054046</v>
      </c>
      <c r="M1013" s="2">
        <f t="shared" si="182"/>
        <v>18.013677216545513</v>
      </c>
      <c r="N1013" s="3" t="b">
        <f t="shared" si="191"/>
        <v>0</v>
      </c>
      <c r="O1013" s="3" t="str">
        <f t="shared" si="188"/>
        <v/>
      </c>
      <c r="P1013" s="4" t="str">
        <f t="shared" si="189"/>
        <v/>
      </c>
      <c r="Q1013" s="4" t="str">
        <f t="shared" si="190"/>
        <v/>
      </c>
      <c r="R1013" s="4" t="str">
        <f t="shared" si="183"/>
        <v/>
      </c>
      <c r="S1013" s="4" t="str">
        <f t="shared" si="184"/>
        <v/>
      </c>
      <c r="T1013" s="100" t="str">
        <f t="shared" si="185"/>
        <v/>
      </c>
      <c r="V1013" s="113"/>
    </row>
    <row r="1014" spans="8:22" s="103" customFormat="1" x14ac:dyDescent="0.2">
      <c r="H1014" s="14" t="e">
        <f t="shared" si="186"/>
        <v>#NUM!</v>
      </c>
      <c r="I1014" s="104" t="e">
        <f>IF(ISNUMBER(results!C$38),4*PI()*F1014/((G1014*0.001)^2*results!C$38),4*PI()*F1014/((G1014*0.001)^2*results!D$38))</f>
        <v>#DIV/0!</v>
      </c>
      <c r="J1014" s="15">
        <f t="shared" si="187"/>
        <v>5.6999999999999877</v>
      </c>
      <c r="K1014" s="5">
        <f t="shared" si="180"/>
        <v>302</v>
      </c>
      <c r="L1014" s="1">
        <f t="shared" si="181"/>
        <v>5.6970934865054046</v>
      </c>
      <c r="M1014" s="2">
        <f t="shared" si="182"/>
        <v>18.013677216545513</v>
      </c>
      <c r="N1014" s="3" t="b">
        <f t="shared" si="191"/>
        <v>0</v>
      </c>
      <c r="O1014" s="3" t="str">
        <f t="shared" si="188"/>
        <v/>
      </c>
      <c r="P1014" s="4" t="str">
        <f t="shared" si="189"/>
        <v/>
      </c>
      <c r="Q1014" s="4" t="str">
        <f t="shared" si="190"/>
        <v/>
      </c>
      <c r="R1014" s="4" t="str">
        <f t="shared" si="183"/>
        <v/>
      </c>
      <c r="S1014" s="4" t="str">
        <f t="shared" si="184"/>
        <v/>
      </c>
      <c r="T1014" s="100" t="str">
        <f t="shared" si="185"/>
        <v/>
      </c>
      <c r="V1014" s="113"/>
    </row>
    <row r="1015" spans="8:22" s="103" customFormat="1" x14ac:dyDescent="0.2">
      <c r="H1015" s="14" t="e">
        <f t="shared" si="186"/>
        <v>#NUM!</v>
      </c>
      <c r="I1015" s="104" t="e">
        <f>IF(ISNUMBER(results!C$38),4*PI()*F1015/((G1015*0.001)^2*results!C$38),4*PI()*F1015/((G1015*0.001)^2*results!D$38))</f>
        <v>#DIV/0!</v>
      </c>
      <c r="J1015" s="15">
        <f t="shared" si="187"/>
        <v>5.6999999999999877</v>
      </c>
      <c r="K1015" s="5">
        <f t="shared" si="180"/>
        <v>302</v>
      </c>
      <c r="L1015" s="1">
        <f t="shared" si="181"/>
        <v>5.6970934865054046</v>
      </c>
      <c r="M1015" s="2">
        <f t="shared" si="182"/>
        <v>18.013677216545513</v>
      </c>
      <c r="N1015" s="3" t="b">
        <f t="shared" si="191"/>
        <v>0</v>
      </c>
      <c r="O1015" s="3" t="str">
        <f t="shared" si="188"/>
        <v/>
      </c>
      <c r="P1015" s="4" t="str">
        <f t="shared" si="189"/>
        <v/>
      </c>
      <c r="Q1015" s="4" t="str">
        <f t="shared" si="190"/>
        <v/>
      </c>
      <c r="R1015" s="4" t="str">
        <f t="shared" si="183"/>
        <v/>
      </c>
      <c r="S1015" s="4" t="str">
        <f t="shared" si="184"/>
        <v/>
      </c>
      <c r="T1015" s="100" t="str">
        <f t="shared" si="185"/>
        <v/>
      </c>
      <c r="V1015" s="113"/>
    </row>
    <row r="1016" spans="8:22" s="103" customFormat="1" x14ac:dyDescent="0.2">
      <c r="H1016" s="14" t="e">
        <f t="shared" si="186"/>
        <v>#NUM!</v>
      </c>
      <c r="I1016" s="104" t="e">
        <f>IF(ISNUMBER(results!C$38),4*PI()*F1016/((G1016*0.001)^2*results!C$38),4*PI()*F1016/((G1016*0.001)^2*results!D$38))</f>
        <v>#DIV/0!</v>
      </c>
      <c r="J1016" s="15">
        <f t="shared" si="187"/>
        <v>5.6999999999999877</v>
      </c>
      <c r="K1016" s="5">
        <f t="shared" si="180"/>
        <v>302</v>
      </c>
      <c r="L1016" s="1">
        <f t="shared" si="181"/>
        <v>5.6970934865054046</v>
      </c>
      <c r="M1016" s="2">
        <f t="shared" si="182"/>
        <v>18.013677216545513</v>
      </c>
      <c r="N1016" s="3" t="b">
        <f t="shared" si="191"/>
        <v>0</v>
      </c>
      <c r="O1016" s="3" t="str">
        <f t="shared" si="188"/>
        <v/>
      </c>
      <c r="P1016" s="4" t="str">
        <f t="shared" si="189"/>
        <v/>
      </c>
      <c r="Q1016" s="4" t="str">
        <f t="shared" si="190"/>
        <v/>
      </c>
      <c r="R1016" s="4" t="str">
        <f t="shared" si="183"/>
        <v/>
      </c>
      <c r="S1016" s="4" t="str">
        <f t="shared" si="184"/>
        <v/>
      </c>
      <c r="T1016" s="100" t="str">
        <f t="shared" si="185"/>
        <v/>
      </c>
      <c r="V1016" s="113"/>
    </row>
    <row r="1017" spans="8:22" s="103" customFormat="1" x14ac:dyDescent="0.2">
      <c r="H1017" s="14" t="e">
        <f t="shared" si="186"/>
        <v>#NUM!</v>
      </c>
      <c r="I1017" s="104" t="e">
        <f>IF(ISNUMBER(results!C$38),4*PI()*F1017/((G1017*0.001)^2*results!C$38),4*PI()*F1017/((G1017*0.001)^2*results!D$38))</f>
        <v>#DIV/0!</v>
      </c>
      <c r="J1017" s="15">
        <f t="shared" si="187"/>
        <v>5.6999999999999877</v>
      </c>
      <c r="K1017" s="5">
        <f t="shared" si="180"/>
        <v>302</v>
      </c>
      <c r="L1017" s="1">
        <f t="shared" si="181"/>
        <v>5.6970934865054046</v>
      </c>
      <c r="M1017" s="2">
        <f t="shared" si="182"/>
        <v>18.013677216545513</v>
      </c>
      <c r="N1017" s="3" t="b">
        <f t="shared" si="191"/>
        <v>0</v>
      </c>
      <c r="O1017" s="3" t="str">
        <f t="shared" si="188"/>
        <v/>
      </c>
      <c r="P1017" s="4" t="str">
        <f t="shared" si="189"/>
        <v/>
      </c>
      <c r="Q1017" s="4" t="str">
        <f t="shared" si="190"/>
        <v/>
      </c>
      <c r="R1017" s="4" t="str">
        <f t="shared" si="183"/>
        <v/>
      </c>
      <c r="S1017" s="4" t="str">
        <f t="shared" si="184"/>
        <v/>
      </c>
      <c r="T1017" s="100" t="str">
        <f t="shared" si="185"/>
        <v/>
      </c>
      <c r="V1017" s="113"/>
    </row>
    <row r="1018" spans="8:22" s="103" customFormat="1" x14ac:dyDescent="0.2">
      <c r="H1018" s="14" t="e">
        <f t="shared" si="186"/>
        <v>#NUM!</v>
      </c>
      <c r="I1018" s="104" t="e">
        <f>IF(ISNUMBER(results!C$38),4*PI()*F1018/((G1018*0.001)^2*results!C$38),4*PI()*F1018/((G1018*0.001)^2*results!D$38))</f>
        <v>#DIV/0!</v>
      </c>
      <c r="J1018" s="15">
        <f t="shared" si="187"/>
        <v>5.6999999999999877</v>
      </c>
      <c r="K1018" s="5">
        <f t="shared" si="180"/>
        <v>302</v>
      </c>
      <c r="L1018" s="1">
        <f t="shared" si="181"/>
        <v>5.6970934865054046</v>
      </c>
      <c r="M1018" s="2">
        <f t="shared" si="182"/>
        <v>18.013677216545513</v>
      </c>
      <c r="N1018" s="3" t="b">
        <f t="shared" si="191"/>
        <v>0</v>
      </c>
      <c r="O1018" s="3" t="str">
        <f t="shared" si="188"/>
        <v/>
      </c>
      <c r="P1018" s="4" t="str">
        <f t="shared" si="189"/>
        <v/>
      </c>
      <c r="Q1018" s="4" t="str">
        <f t="shared" si="190"/>
        <v/>
      </c>
      <c r="R1018" s="4" t="str">
        <f t="shared" si="183"/>
        <v/>
      </c>
      <c r="S1018" s="4" t="str">
        <f t="shared" si="184"/>
        <v/>
      </c>
      <c r="T1018" s="100" t="str">
        <f t="shared" si="185"/>
        <v/>
      </c>
      <c r="V1018" s="113"/>
    </row>
    <row r="1019" spans="8:22" s="103" customFormat="1" x14ac:dyDescent="0.2">
      <c r="H1019" s="14" t="e">
        <f t="shared" si="186"/>
        <v>#NUM!</v>
      </c>
      <c r="I1019" s="104" t="e">
        <f>IF(ISNUMBER(results!C$38),4*PI()*F1019/((G1019*0.001)^2*results!C$38),4*PI()*F1019/((G1019*0.001)^2*results!D$38))</f>
        <v>#DIV/0!</v>
      </c>
      <c r="J1019" s="15">
        <f t="shared" si="187"/>
        <v>5.6999999999999877</v>
      </c>
      <c r="K1019" s="5">
        <f t="shared" si="180"/>
        <v>302</v>
      </c>
      <c r="L1019" s="1">
        <f t="shared" si="181"/>
        <v>5.6970934865054046</v>
      </c>
      <c r="M1019" s="2">
        <f t="shared" si="182"/>
        <v>18.013677216545513</v>
      </c>
      <c r="N1019" s="3" t="b">
        <f t="shared" si="191"/>
        <v>0</v>
      </c>
      <c r="O1019" s="3" t="str">
        <f t="shared" si="188"/>
        <v/>
      </c>
      <c r="P1019" s="4" t="str">
        <f t="shared" si="189"/>
        <v/>
      </c>
      <c r="Q1019" s="4" t="str">
        <f t="shared" si="190"/>
        <v/>
      </c>
      <c r="R1019" s="4" t="str">
        <f t="shared" si="183"/>
        <v/>
      </c>
      <c r="S1019" s="4" t="str">
        <f t="shared" si="184"/>
        <v/>
      </c>
      <c r="T1019" s="100" t="str">
        <f t="shared" si="185"/>
        <v/>
      </c>
      <c r="V1019" s="113"/>
    </row>
    <row r="1020" spans="8:22" s="103" customFormat="1" x14ac:dyDescent="0.2">
      <c r="H1020" s="14" t="e">
        <f t="shared" si="186"/>
        <v>#NUM!</v>
      </c>
      <c r="I1020" s="104" t="e">
        <f>IF(ISNUMBER(results!C$38),4*PI()*F1020/((G1020*0.001)^2*results!C$38),4*PI()*F1020/((G1020*0.001)^2*results!D$38))</f>
        <v>#DIV/0!</v>
      </c>
      <c r="J1020" s="15">
        <f t="shared" si="187"/>
        <v>5.6999999999999877</v>
      </c>
      <c r="K1020" s="5">
        <f t="shared" si="180"/>
        <v>302</v>
      </c>
      <c r="L1020" s="1">
        <f t="shared" si="181"/>
        <v>5.6970934865054046</v>
      </c>
      <c r="M1020" s="2">
        <f t="shared" si="182"/>
        <v>18.013677216545513</v>
      </c>
      <c r="N1020" s="3" t="b">
        <f t="shared" si="191"/>
        <v>0</v>
      </c>
      <c r="O1020" s="3" t="str">
        <f t="shared" si="188"/>
        <v/>
      </c>
      <c r="P1020" s="4" t="str">
        <f t="shared" si="189"/>
        <v/>
      </c>
      <c r="Q1020" s="4" t="str">
        <f t="shared" si="190"/>
        <v/>
      </c>
      <c r="R1020" s="4" t="str">
        <f t="shared" si="183"/>
        <v/>
      </c>
      <c r="S1020" s="4" t="str">
        <f t="shared" si="184"/>
        <v/>
      </c>
      <c r="T1020" s="100" t="str">
        <f t="shared" si="185"/>
        <v/>
      </c>
      <c r="V1020" s="113"/>
    </row>
    <row r="1021" spans="8:22" s="103" customFormat="1" x14ac:dyDescent="0.2">
      <c r="H1021" s="14" t="e">
        <f t="shared" si="186"/>
        <v>#NUM!</v>
      </c>
      <c r="I1021" s="104" t="e">
        <f>IF(ISNUMBER(results!C$38),4*PI()*F1021/((G1021*0.001)^2*results!C$38),4*PI()*F1021/((G1021*0.001)^2*results!D$38))</f>
        <v>#DIV/0!</v>
      </c>
      <c r="J1021" s="15">
        <f t="shared" si="187"/>
        <v>5.6999999999999877</v>
      </c>
      <c r="K1021" s="5">
        <f t="shared" si="180"/>
        <v>302</v>
      </c>
      <c r="L1021" s="1">
        <f t="shared" si="181"/>
        <v>5.6970934865054046</v>
      </c>
      <c r="M1021" s="2">
        <f t="shared" si="182"/>
        <v>18.013677216545513</v>
      </c>
      <c r="N1021" s="3" t="b">
        <f t="shared" si="191"/>
        <v>0</v>
      </c>
      <c r="O1021" s="3" t="str">
        <f t="shared" si="188"/>
        <v/>
      </c>
      <c r="P1021" s="4" t="str">
        <f t="shared" si="189"/>
        <v/>
      </c>
      <c r="Q1021" s="4" t="str">
        <f t="shared" si="190"/>
        <v/>
      </c>
      <c r="R1021" s="4" t="str">
        <f t="shared" si="183"/>
        <v/>
      </c>
      <c r="S1021" s="4" t="str">
        <f t="shared" si="184"/>
        <v/>
      </c>
      <c r="T1021" s="100" t="str">
        <f t="shared" si="185"/>
        <v/>
      </c>
      <c r="V1021" s="113"/>
    </row>
    <row r="1022" spans="8:22" s="103" customFormat="1" x14ac:dyDescent="0.2">
      <c r="H1022" s="14" t="e">
        <f t="shared" si="186"/>
        <v>#NUM!</v>
      </c>
      <c r="I1022" s="104" t="e">
        <f>IF(ISNUMBER(results!C$38),4*PI()*F1022/((G1022*0.001)^2*results!C$38),4*PI()*F1022/((G1022*0.001)^2*results!D$38))</f>
        <v>#DIV/0!</v>
      </c>
      <c r="J1022" s="15">
        <f t="shared" si="187"/>
        <v>5.6999999999999877</v>
      </c>
      <c r="K1022" s="5">
        <f t="shared" si="180"/>
        <v>302</v>
      </c>
      <c r="L1022" s="1">
        <f t="shared" si="181"/>
        <v>5.6970934865054046</v>
      </c>
      <c r="M1022" s="2">
        <f t="shared" si="182"/>
        <v>18.013677216545513</v>
      </c>
      <c r="N1022" s="3" t="b">
        <f t="shared" si="191"/>
        <v>0</v>
      </c>
      <c r="O1022" s="3" t="str">
        <f t="shared" si="188"/>
        <v/>
      </c>
      <c r="P1022" s="4" t="str">
        <f t="shared" si="189"/>
        <v/>
      </c>
      <c r="Q1022" s="4" t="str">
        <f t="shared" si="190"/>
        <v/>
      </c>
      <c r="R1022" s="4" t="str">
        <f t="shared" si="183"/>
        <v/>
      </c>
      <c r="S1022" s="4" t="str">
        <f t="shared" si="184"/>
        <v/>
      </c>
      <c r="T1022" s="100" t="str">
        <f t="shared" si="185"/>
        <v/>
      </c>
      <c r="V1022" s="113"/>
    </row>
    <row r="1023" spans="8:22" s="103" customFormat="1" x14ac:dyDescent="0.2">
      <c r="H1023" s="14" t="e">
        <f t="shared" si="186"/>
        <v>#NUM!</v>
      </c>
      <c r="I1023" s="104" t="e">
        <f>IF(ISNUMBER(results!C$38),4*PI()*F1023/((G1023*0.001)^2*results!C$38),4*PI()*F1023/((G1023*0.001)^2*results!D$38))</f>
        <v>#DIV/0!</v>
      </c>
      <c r="J1023" s="15">
        <f t="shared" si="187"/>
        <v>5.6999999999999877</v>
      </c>
      <c r="K1023" s="5">
        <f t="shared" si="180"/>
        <v>302</v>
      </c>
      <c r="L1023" s="1">
        <f t="shared" si="181"/>
        <v>5.6970934865054046</v>
      </c>
      <c r="M1023" s="2">
        <f t="shared" si="182"/>
        <v>18.013677216545513</v>
      </c>
      <c r="N1023" s="3" t="b">
        <f t="shared" si="191"/>
        <v>0</v>
      </c>
      <c r="O1023" s="3" t="str">
        <f t="shared" si="188"/>
        <v/>
      </c>
      <c r="P1023" s="4" t="str">
        <f t="shared" si="189"/>
        <v/>
      </c>
      <c r="Q1023" s="4" t="str">
        <f t="shared" si="190"/>
        <v/>
      </c>
      <c r="R1023" s="4" t="str">
        <f t="shared" si="183"/>
        <v/>
      </c>
      <c r="S1023" s="4" t="str">
        <f t="shared" si="184"/>
        <v/>
      </c>
      <c r="T1023" s="100" t="str">
        <f t="shared" si="185"/>
        <v/>
      </c>
      <c r="V1023" s="113"/>
    </row>
    <row r="1024" spans="8:22" s="103" customFormat="1" x14ac:dyDescent="0.2">
      <c r="H1024" s="14" t="e">
        <f t="shared" si="186"/>
        <v>#NUM!</v>
      </c>
      <c r="I1024" s="104" t="e">
        <f>IF(ISNUMBER(results!C$38),4*PI()*F1024/((G1024*0.001)^2*results!C$38),4*PI()*F1024/((G1024*0.001)^2*results!D$38))</f>
        <v>#DIV/0!</v>
      </c>
      <c r="J1024" s="15">
        <f t="shared" si="187"/>
        <v>5.6999999999999877</v>
      </c>
      <c r="K1024" s="5">
        <f t="shared" si="180"/>
        <v>302</v>
      </c>
      <c r="L1024" s="1">
        <f t="shared" si="181"/>
        <v>5.6970934865054046</v>
      </c>
      <c r="M1024" s="2">
        <f t="shared" si="182"/>
        <v>18.013677216545513</v>
      </c>
      <c r="N1024" s="3" t="b">
        <f t="shared" si="191"/>
        <v>0</v>
      </c>
      <c r="O1024" s="3" t="str">
        <f t="shared" si="188"/>
        <v/>
      </c>
      <c r="P1024" s="4" t="str">
        <f t="shared" si="189"/>
        <v/>
      </c>
      <c r="Q1024" s="4" t="str">
        <f t="shared" si="190"/>
        <v/>
      </c>
      <c r="R1024" s="4" t="str">
        <f t="shared" si="183"/>
        <v/>
      </c>
      <c r="S1024" s="4" t="str">
        <f t="shared" si="184"/>
        <v/>
      </c>
      <c r="T1024" s="100" t="str">
        <f t="shared" si="185"/>
        <v/>
      </c>
      <c r="V1024" s="113"/>
    </row>
    <row r="1025" spans="8:22" s="103" customFormat="1" x14ac:dyDescent="0.2">
      <c r="H1025" s="14" t="e">
        <f t="shared" si="186"/>
        <v>#NUM!</v>
      </c>
      <c r="I1025" s="104" t="e">
        <f>IF(ISNUMBER(results!C$38),4*PI()*F1025/((G1025*0.001)^2*results!C$38),4*PI()*F1025/((G1025*0.001)^2*results!D$38))</f>
        <v>#DIV/0!</v>
      </c>
      <c r="J1025" s="15">
        <f t="shared" si="187"/>
        <v>5.6999999999999877</v>
      </c>
      <c r="K1025" s="5">
        <f t="shared" si="180"/>
        <v>302</v>
      </c>
      <c r="L1025" s="1">
        <f t="shared" si="181"/>
        <v>5.6970934865054046</v>
      </c>
      <c r="M1025" s="2">
        <f t="shared" si="182"/>
        <v>18.013677216545513</v>
      </c>
      <c r="N1025" s="3" t="b">
        <f t="shared" si="191"/>
        <v>0</v>
      </c>
      <c r="O1025" s="3" t="str">
        <f t="shared" si="188"/>
        <v/>
      </c>
      <c r="P1025" s="4" t="str">
        <f t="shared" si="189"/>
        <v/>
      </c>
      <c r="Q1025" s="4" t="str">
        <f t="shared" si="190"/>
        <v/>
      </c>
      <c r="R1025" s="4" t="str">
        <f t="shared" si="183"/>
        <v/>
      </c>
      <c r="S1025" s="4" t="str">
        <f t="shared" si="184"/>
        <v/>
      </c>
      <c r="T1025" s="100" t="str">
        <f t="shared" si="185"/>
        <v/>
      </c>
      <c r="V1025" s="113"/>
    </row>
    <row r="1026" spans="8:22" s="103" customFormat="1" x14ac:dyDescent="0.2">
      <c r="H1026" s="14" t="e">
        <f t="shared" si="186"/>
        <v>#NUM!</v>
      </c>
      <c r="I1026" s="104" t="e">
        <f>IF(ISNUMBER(results!C$38),4*PI()*F1026/((G1026*0.001)^2*results!C$38),4*PI()*F1026/((G1026*0.001)^2*results!D$38))</f>
        <v>#DIV/0!</v>
      </c>
      <c r="J1026" s="15">
        <f t="shared" si="187"/>
        <v>5.6999999999999877</v>
      </c>
      <c r="K1026" s="5">
        <f t="shared" si="180"/>
        <v>302</v>
      </c>
      <c r="L1026" s="1">
        <f t="shared" si="181"/>
        <v>5.6970934865054046</v>
      </c>
      <c r="M1026" s="2">
        <f t="shared" si="182"/>
        <v>18.013677216545513</v>
      </c>
      <c r="N1026" s="3" t="b">
        <f t="shared" si="191"/>
        <v>0</v>
      </c>
      <c r="O1026" s="3" t="str">
        <f t="shared" si="188"/>
        <v/>
      </c>
      <c r="P1026" s="4" t="str">
        <f t="shared" si="189"/>
        <v/>
      </c>
      <c r="Q1026" s="4" t="str">
        <f t="shared" si="190"/>
        <v/>
      </c>
      <c r="R1026" s="4" t="str">
        <f t="shared" si="183"/>
        <v/>
      </c>
      <c r="S1026" s="4" t="str">
        <f t="shared" si="184"/>
        <v/>
      </c>
      <c r="T1026" s="100" t="str">
        <f t="shared" si="185"/>
        <v/>
      </c>
      <c r="V1026" s="113"/>
    </row>
    <row r="1027" spans="8:22" s="103" customFormat="1" x14ac:dyDescent="0.2">
      <c r="H1027" s="14" t="e">
        <f t="shared" si="186"/>
        <v>#NUM!</v>
      </c>
      <c r="I1027" s="104" t="e">
        <f>IF(ISNUMBER(results!C$38),4*PI()*F1027/((G1027*0.001)^2*results!C$38),4*PI()*F1027/((G1027*0.001)^2*results!D$38))</f>
        <v>#DIV/0!</v>
      </c>
      <c r="J1027" s="15">
        <f t="shared" si="187"/>
        <v>5.6999999999999877</v>
      </c>
      <c r="K1027" s="5">
        <f t="shared" si="180"/>
        <v>302</v>
      </c>
      <c r="L1027" s="1">
        <f t="shared" si="181"/>
        <v>5.6970934865054046</v>
      </c>
      <c r="M1027" s="2">
        <f t="shared" si="182"/>
        <v>18.013677216545513</v>
      </c>
      <c r="N1027" s="3" t="b">
        <f t="shared" si="191"/>
        <v>0</v>
      </c>
      <c r="O1027" s="3" t="str">
        <f t="shared" si="188"/>
        <v/>
      </c>
      <c r="P1027" s="4" t="str">
        <f t="shared" si="189"/>
        <v/>
      </c>
      <c r="Q1027" s="4" t="str">
        <f t="shared" si="190"/>
        <v/>
      </c>
      <c r="R1027" s="4" t="str">
        <f t="shared" si="183"/>
        <v/>
      </c>
      <c r="S1027" s="4" t="str">
        <f t="shared" si="184"/>
        <v/>
      </c>
      <c r="T1027" s="100" t="str">
        <f t="shared" si="185"/>
        <v/>
      </c>
      <c r="V1027" s="113"/>
    </row>
    <row r="1028" spans="8:22" s="103" customFormat="1" x14ac:dyDescent="0.2">
      <c r="H1028" s="14" t="e">
        <f t="shared" si="186"/>
        <v>#NUM!</v>
      </c>
      <c r="I1028" s="104" t="e">
        <f>IF(ISNUMBER(results!C$38),4*PI()*F1028/((G1028*0.001)^2*results!C$38),4*PI()*F1028/((G1028*0.001)^2*results!D$38))</f>
        <v>#DIV/0!</v>
      </c>
      <c r="J1028" s="15">
        <f t="shared" si="187"/>
        <v>5.6999999999999877</v>
      </c>
      <c r="K1028" s="5">
        <f t="shared" ref="K1028:K1091" si="192">IF(NOT(J1028=FALSE),MATCH(J1028,H:H),"")</f>
        <v>302</v>
      </c>
      <c r="L1028" s="1">
        <f t="shared" ref="L1028:L1091" si="193">IF(NOT(J1028=FALSE),INDEX(H:H,K1028),"")</f>
        <v>5.6970934865054046</v>
      </c>
      <c r="M1028" s="2">
        <f t="shared" ref="M1028:M1091" si="194">IF(NOT(J1028=FALSE),INDEX(I:I,K1028),"")</f>
        <v>18.013677216545513</v>
      </c>
      <c r="N1028" s="3" t="b">
        <f t="shared" si="191"/>
        <v>0</v>
      </c>
      <c r="O1028" s="3" t="str">
        <f t="shared" si="188"/>
        <v/>
      </c>
      <c r="P1028" s="4" t="str">
        <f t="shared" si="189"/>
        <v/>
      </c>
      <c r="Q1028" s="4" t="str">
        <f t="shared" si="190"/>
        <v/>
      </c>
      <c r="R1028" s="4" t="str">
        <f t="shared" ref="R1028:R1091" si="195">IF(NOT(Q1028=""),Q1028-(P1028*V$29),"")</f>
        <v/>
      </c>
      <c r="S1028" s="4" t="str">
        <f t="shared" ref="S1028:S1091" si="196">IF(NOT(Q1028=""),(Q1028-V$30)/P1028,"")</f>
        <v/>
      </c>
      <c r="T1028" s="100" t="str">
        <f t="shared" ref="T1028:T1091" si="197">IF(NOT(Q1028=""),((V$29-(Q1028-V$30)/P1028))^2,"")</f>
        <v/>
      </c>
      <c r="V1028" s="113"/>
    </row>
    <row r="1029" spans="8:22" s="103" customFormat="1" x14ac:dyDescent="0.2">
      <c r="H1029" s="14" t="e">
        <f t="shared" ref="H1029:H1092" si="198">LN(E1029)</f>
        <v>#NUM!</v>
      </c>
      <c r="I1029" s="104" t="e">
        <f>IF(ISNUMBER(results!C$38),4*PI()*F1029/((G1029*0.001)^2*results!C$38),4*PI()*F1029/((G1029*0.001)^2*results!D$38))</f>
        <v>#DIV/0!</v>
      </c>
      <c r="J1029" s="15">
        <f t="shared" ref="J1029:J1092" si="199">IF(J1028="","",IF(J1028+V$5&lt;=LN(X$9),J1028+V$5,J1028))</f>
        <v>5.6999999999999877</v>
      </c>
      <c r="K1029" s="5">
        <f t="shared" si="192"/>
        <v>302</v>
      </c>
      <c r="L1029" s="1">
        <f t="shared" si="193"/>
        <v>5.6970934865054046</v>
      </c>
      <c r="M1029" s="2">
        <f t="shared" si="194"/>
        <v>18.013677216545513</v>
      </c>
      <c r="N1029" s="3" t="b">
        <f t="shared" si="191"/>
        <v>0</v>
      </c>
      <c r="O1029" s="3" t="str">
        <f t="shared" ref="O1029:O1092" si="200">IF(NOT(N1029=FALSE),MATCH(N1029,H:H),"")</f>
        <v/>
      </c>
      <c r="P1029" s="4" t="str">
        <f t="shared" ref="P1029:P1092" si="201">IF(NOT(OR(O1029=O1028,N1029=FALSE)),INDEX(H:H,O1029),"")</f>
        <v/>
      </c>
      <c r="Q1029" s="4" t="str">
        <f t="shared" ref="Q1029:Q1092" si="202">IF(NOT(OR(O1029=O1028,N1029=FALSE)),INDEX(I:I,O1029),"")</f>
        <v/>
      </c>
      <c r="R1029" s="4" t="str">
        <f t="shared" si="195"/>
        <v/>
      </c>
      <c r="S1029" s="4" t="str">
        <f t="shared" si="196"/>
        <v/>
      </c>
      <c r="T1029" s="100" t="str">
        <f t="shared" si="197"/>
        <v/>
      </c>
      <c r="V1029" s="113"/>
    </row>
    <row r="1030" spans="8:22" s="103" customFormat="1" x14ac:dyDescent="0.2">
      <c r="H1030" s="14" t="e">
        <f t="shared" si="198"/>
        <v>#NUM!</v>
      </c>
      <c r="I1030" s="104" t="e">
        <f>IF(ISNUMBER(results!C$38),4*PI()*F1030/((G1030*0.001)^2*results!C$38),4*PI()*F1030/((G1030*0.001)^2*results!D$38))</f>
        <v>#DIV/0!</v>
      </c>
      <c r="J1030" s="15">
        <f t="shared" si="199"/>
        <v>5.6999999999999877</v>
      </c>
      <c r="K1030" s="5">
        <f t="shared" si="192"/>
        <v>302</v>
      </c>
      <c r="L1030" s="1">
        <f t="shared" si="193"/>
        <v>5.6970934865054046</v>
      </c>
      <c r="M1030" s="2">
        <f t="shared" si="194"/>
        <v>18.013677216545513</v>
      </c>
      <c r="N1030" s="3" t="b">
        <f t="shared" ref="N1030:N1093" si="203">IF(AND((N1029+V$5)&lt;V$4,NOT(N1029=FALSE)),N1029+V$5)</f>
        <v>0</v>
      </c>
      <c r="O1030" s="3" t="str">
        <f t="shared" si="200"/>
        <v/>
      </c>
      <c r="P1030" s="4" t="str">
        <f t="shared" si="201"/>
        <v/>
      </c>
      <c r="Q1030" s="4" t="str">
        <f t="shared" si="202"/>
        <v/>
      </c>
      <c r="R1030" s="4" t="str">
        <f t="shared" si="195"/>
        <v/>
      </c>
      <c r="S1030" s="4" t="str">
        <f t="shared" si="196"/>
        <v/>
      </c>
      <c r="T1030" s="100" t="str">
        <f t="shared" si="197"/>
        <v/>
      </c>
      <c r="V1030" s="113"/>
    </row>
    <row r="1031" spans="8:22" s="103" customFormat="1" x14ac:dyDescent="0.2">
      <c r="H1031" s="14" t="e">
        <f t="shared" si="198"/>
        <v>#NUM!</v>
      </c>
      <c r="I1031" s="104" t="e">
        <f>IF(ISNUMBER(results!C$38),4*PI()*F1031/((G1031*0.001)^2*results!C$38),4*PI()*F1031/((G1031*0.001)^2*results!D$38))</f>
        <v>#DIV/0!</v>
      </c>
      <c r="J1031" s="15">
        <f t="shared" si="199"/>
        <v>5.6999999999999877</v>
      </c>
      <c r="K1031" s="5">
        <f t="shared" si="192"/>
        <v>302</v>
      </c>
      <c r="L1031" s="1">
        <f t="shared" si="193"/>
        <v>5.6970934865054046</v>
      </c>
      <c r="M1031" s="2">
        <f t="shared" si="194"/>
        <v>18.013677216545513</v>
      </c>
      <c r="N1031" s="3" t="b">
        <f t="shared" si="203"/>
        <v>0</v>
      </c>
      <c r="O1031" s="3" t="str">
        <f t="shared" si="200"/>
        <v/>
      </c>
      <c r="P1031" s="4" t="str">
        <f t="shared" si="201"/>
        <v/>
      </c>
      <c r="Q1031" s="4" t="str">
        <f t="shared" si="202"/>
        <v/>
      </c>
      <c r="R1031" s="4" t="str">
        <f t="shared" si="195"/>
        <v/>
      </c>
      <c r="S1031" s="4" t="str">
        <f t="shared" si="196"/>
        <v/>
      </c>
      <c r="T1031" s="100" t="str">
        <f t="shared" si="197"/>
        <v/>
      </c>
      <c r="V1031" s="113"/>
    </row>
    <row r="1032" spans="8:22" s="103" customFormat="1" x14ac:dyDescent="0.2">
      <c r="H1032" s="14" t="e">
        <f t="shared" si="198"/>
        <v>#NUM!</v>
      </c>
      <c r="I1032" s="104" t="e">
        <f>IF(ISNUMBER(results!C$38),4*PI()*F1032/((G1032*0.001)^2*results!C$38),4*PI()*F1032/((G1032*0.001)^2*results!D$38))</f>
        <v>#DIV/0!</v>
      </c>
      <c r="J1032" s="15">
        <f t="shared" si="199"/>
        <v>5.6999999999999877</v>
      </c>
      <c r="K1032" s="5">
        <f t="shared" si="192"/>
        <v>302</v>
      </c>
      <c r="L1032" s="1">
        <f t="shared" si="193"/>
        <v>5.6970934865054046</v>
      </c>
      <c r="M1032" s="2">
        <f t="shared" si="194"/>
        <v>18.013677216545513</v>
      </c>
      <c r="N1032" s="3" t="b">
        <f t="shared" si="203"/>
        <v>0</v>
      </c>
      <c r="O1032" s="3" t="str">
        <f t="shared" si="200"/>
        <v/>
      </c>
      <c r="P1032" s="4" t="str">
        <f t="shared" si="201"/>
        <v/>
      </c>
      <c r="Q1032" s="4" t="str">
        <f t="shared" si="202"/>
        <v/>
      </c>
      <c r="R1032" s="4" t="str">
        <f t="shared" si="195"/>
        <v/>
      </c>
      <c r="S1032" s="4" t="str">
        <f t="shared" si="196"/>
        <v/>
      </c>
      <c r="T1032" s="100" t="str">
        <f t="shared" si="197"/>
        <v/>
      </c>
      <c r="V1032" s="113"/>
    </row>
    <row r="1033" spans="8:22" s="103" customFormat="1" x14ac:dyDescent="0.2">
      <c r="H1033" s="14" t="e">
        <f t="shared" si="198"/>
        <v>#NUM!</v>
      </c>
      <c r="I1033" s="104" t="e">
        <f>IF(ISNUMBER(results!C$38),4*PI()*F1033/((G1033*0.001)^2*results!C$38),4*PI()*F1033/((G1033*0.001)^2*results!D$38))</f>
        <v>#DIV/0!</v>
      </c>
      <c r="J1033" s="15">
        <f t="shared" si="199"/>
        <v>5.6999999999999877</v>
      </c>
      <c r="K1033" s="5">
        <f t="shared" si="192"/>
        <v>302</v>
      </c>
      <c r="L1033" s="1">
        <f t="shared" si="193"/>
        <v>5.6970934865054046</v>
      </c>
      <c r="M1033" s="2">
        <f t="shared" si="194"/>
        <v>18.013677216545513</v>
      </c>
      <c r="N1033" s="3" t="b">
        <f t="shared" si="203"/>
        <v>0</v>
      </c>
      <c r="O1033" s="3" t="str">
        <f t="shared" si="200"/>
        <v/>
      </c>
      <c r="P1033" s="4" t="str">
        <f t="shared" si="201"/>
        <v/>
      </c>
      <c r="Q1033" s="4" t="str">
        <f t="shared" si="202"/>
        <v/>
      </c>
      <c r="R1033" s="4" t="str">
        <f t="shared" si="195"/>
        <v/>
      </c>
      <c r="S1033" s="4" t="str">
        <f t="shared" si="196"/>
        <v/>
      </c>
      <c r="T1033" s="100" t="str">
        <f t="shared" si="197"/>
        <v/>
      </c>
      <c r="V1033" s="113"/>
    </row>
    <row r="1034" spans="8:22" s="103" customFormat="1" x14ac:dyDescent="0.2">
      <c r="H1034" s="14" t="e">
        <f t="shared" si="198"/>
        <v>#NUM!</v>
      </c>
      <c r="I1034" s="104" t="e">
        <f>IF(ISNUMBER(results!C$38),4*PI()*F1034/((G1034*0.001)^2*results!C$38),4*PI()*F1034/((G1034*0.001)^2*results!D$38))</f>
        <v>#DIV/0!</v>
      </c>
      <c r="J1034" s="15">
        <f t="shared" si="199"/>
        <v>5.6999999999999877</v>
      </c>
      <c r="K1034" s="5">
        <f t="shared" si="192"/>
        <v>302</v>
      </c>
      <c r="L1034" s="1">
        <f t="shared" si="193"/>
        <v>5.6970934865054046</v>
      </c>
      <c r="M1034" s="2">
        <f t="shared" si="194"/>
        <v>18.013677216545513</v>
      </c>
      <c r="N1034" s="3" t="b">
        <f t="shared" si="203"/>
        <v>0</v>
      </c>
      <c r="O1034" s="3" t="str">
        <f t="shared" si="200"/>
        <v/>
      </c>
      <c r="P1034" s="4" t="str">
        <f t="shared" si="201"/>
        <v/>
      </c>
      <c r="Q1034" s="4" t="str">
        <f t="shared" si="202"/>
        <v/>
      </c>
      <c r="R1034" s="4" t="str">
        <f t="shared" si="195"/>
        <v/>
      </c>
      <c r="S1034" s="4" t="str">
        <f t="shared" si="196"/>
        <v/>
      </c>
      <c r="T1034" s="100" t="str">
        <f t="shared" si="197"/>
        <v/>
      </c>
      <c r="V1034" s="113"/>
    </row>
    <row r="1035" spans="8:22" s="103" customFormat="1" x14ac:dyDescent="0.2">
      <c r="H1035" s="14" t="e">
        <f t="shared" si="198"/>
        <v>#NUM!</v>
      </c>
      <c r="I1035" s="104" t="e">
        <f>IF(ISNUMBER(results!C$38),4*PI()*F1035/((G1035*0.001)^2*results!C$38),4*PI()*F1035/((G1035*0.001)^2*results!D$38))</f>
        <v>#DIV/0!</v>
      </c>
      <c r="J1035" s="15">
        <f t="shared" si="199"/>
        <v>5.6999999999999877</v>
      </c>
      <c r="K1035" s="5">
        <f t="shared" si="192"/>
        <v>302</v>
      </c>
      <c r="L1035" s="1">
        <f t="shared" si="193"/>
        <v>5.6970934865054046</v>
      </c>
      <c r="M1035" s="2">
        <f t="shared" si="194"/>
        <v>18.013677216545513</v>
      </c>
      <c r="N1035" s="3" t="b">
        <f t="shared" si="203"/>
        <v>0</v>
      </c>
      <c r="O1035" s="3" t="str">
        <f t="shared" si="200"/>
        <v/>
      </c>
      <c r="P1035" s="4" t="str">
        <f t="shared" si="201"/>
        <v/>
      </c>
      <c r="Q1035" s="4" t="str">
        <f t="shared" si="202"/>
        <v/>
      </c>
      <c r="R1035" s="4" t="str">
        <f t="shared" si="195"/>
        <v/>
      </c>
      <c r="S1035" s="4" t="str">
        <f t="shared" si="196"/>
        <v/>
      </c>
      <c r="T1035" s="100" t="str">
        <f t="shared" si="197"/>
        <v/>
      </c>
      <c r="V1035" s="113"/>
    </row>
    <row r="1036" spans="8:22" s="103" customFormat="1" x14ac:dyDescent="0.2">
      <c r="H1036" s="14" t="e">
        <f t="shared" si="198"/>
        <v>#NUM!</v>
      </c>
      <c r="I1036" s="104" t="e">
        <f>IF(ISNUMBER(results!C$38),4*PI()*F1036/((G1036*0.001)^2*results!C$38),4*PI()*F1036/((G1036*0.001)^2*results!D$38))</f>
        <v>#DIV/0!</v>
      </c>
      <c r="J1036" s="15">
        <f t="shared" si="199"/>
        <v>5.6999999999999877</v>
      </c>
      <c r="K1036" s="5">
        <f t="shared" si="192"/>
        <v>302</v>
      </c>
      <c r="L1036" s="1">
        <f t="shared" si="193"/>
        <v>5.6970934865054046</v>
      </c>
      <c r="M1036" s="2">
        <f t="shared" si="194"/>
        <v>18.013677216545513</v>
      </c>
      <c r="N1036" s="3" t="b">
        <f t="shared" si="203"/>
        <v>0</v>
      </c>
      <c r="O1036" s="3" t="str">
        <f t="shared" si="200"/>
        <v/>
      </c>
      <c r="P1036" s="4" t="str">
        <f t="shared" si="201"/>
        <v/>
      </c>
      <c r="Q1036" s="4" t="str">
        <f t="shared" si="202"/>
        <v/>
      </c>
      <c r="R1036" s="4" t="str">
        <f t="shared" si="195"/>
        <v/>
      </c>
      <c r="S1036" s="4" t="str">
        <f t="shared" si="196"/>
        <v/>
      </c>
      <c r="T1036" s="100" t="str">
        <f t="shared" si="197"/>
        <v/>
      </c>
      <c r="V1036" s="113"/>
    </row>
    <row r="1037" spans="8:22" s="103" customFormat="1" x14ac:dyDescent="0.2">
      <c r="H1037" s="14" t="e">
        <f t="shared" si="198"/>
        <v>#NUM!</v>
      </c>
      <c r="I1037" s="104" t="e">
        <f>IF(ISNUMBER(results!C$38),4*PI()*F1037/((G1037*0.001)^2*results!C$38),4*PI()*F1037/((G1037*0.001)^2*results!D$38))</f>
        <v>#DIV/0!</v>
      </c>
      <c r="J1037" s="15">
        <f t="shared" si="199"/>
        <v>5.6999999999999877</v>
      </c>
      <c r="K1037" s="5">
        <f t="shared" si="192"/>
        <v>302</v>
      </c>
      <c r="L1037" s="1">
        <f t="shared" si="193"/>
        <v>5.6970934865054046</v>
      </c>
      <c r="M1037" s="2">
        <f t="shared" si="194"/>
        <v>18.013677216545513</v>
      </c>
      <c r="N1037" s="3" t="b">
        <f t="shared" si="203"/>
        <v>0</v>
      </c>
      <c r="O1037" s="3" t="str">
        <f t="shared" si="200"/>
        <v/>
      </c>
      <c r="P1037" s="4" t="str">
        <f t="shared" si="201"/>
        <v/>
      </c>
      <c r="Q1037" s="4" t="str">
        <f t="shared" si="202"/>
        <v/>
      </c>
      <c r="R1037" s="4" t="str">
        <f t="shared" si="195"/>
        <v/>
      </c>
      <c r="S1037" s="4" t="str">
        <f t="shared" si="196"/>
        <v/>
      </c>
      <c r="T1037" s="100" t="str">
        <f t="shared" si="197"/>
        <v/>
      </c>
      <c r="V1037" s="113"/>
    </row>
    <row r="1038" spans="8:22" s="103" customFormat="1" x14ac:dyDescent="0.2">
      <c r="H1038" s="14" t="e">
        <f t="shared" si="198"/>
        <v>#NUM!</v>
      </c>
      <c r="I1038" s="104" t="e">
        <f>IF(ISNUMBER(results!C$38),4*PI()*F1038/((G1038*0.001)^2*results!C$38),4*PI()*F1038/((G1038*0.001)^2*results!D$38))</f>
        <v>#DIV/0!</v>
      </c>
      <c r="J1038" s="15">
        <f t="shared" si="199"/>
        <v>5.6999999999999877</v>
      </c>
      <c r="K1038" s="5">
        <f t="shared" si="192"/>
        <v>302</v>
      </c>
      <c r="L1038" s="1">
        <f t="shared" si="193"/>
        <v>5.6970934865054046</v>
      </c>
      <c r="M1038" s="2">
        <f t="shared" si="194"/>
        <v>18.013677216545513</v>
      </c>
      <c r="N1038" s="3" t="b">
        <f t="shared" si="203"/>
        <v>0</v>
      </c>
      <c r="O1038" s="3" t="str">
        <f t="shared" si="200"/>
        <v/>
      </c>
      <c r="P1038" s="4" t="str">
        <f t="shared" si="201"/>
        <v/>
      </c>
      <c r="Q1038" s="4" t="str">
        <f t="shared" si="202"/>
        <v/>
      </c>
      <c r="R1038" s="4" t="str">
        <f t="shared" si="195"/>
        <v/>
      </c>
      <c r="S1038" s="4" t="str">
        <f t="shared" si="196"/>
        <v/>
      </c>
      <c r="T1038" s="100" t="str">
        <f t="shared" si="197"/>
        <v/>
      </c>
      <c r="V1038" s="113"/>
    </row>
    <row r="1039" spans="8:22" s="103" customFormat="1" x14ac:dyDescent="0.2">
      <c r="H1039" s="14" t="e">
        <f t="shared" si="198"/>
        <v>#NUM!</v>
      </c>
      <c r="I1039" s="104" t="e">
        <f>IF(ISNUMBER(results!C$38),4*PI()*F1039/((G1039*0.001)^2*results!C$38),4*PI()*F1039/((G1039*0.001)^2*results!D$38))</f>
        <v>#DIV/0!</v>
      </c>
      <c r="J1039" s="15">
        <f t="shared" si="199"/>
        <v>5.6999999999999877</v>
      </c>
      <c r="K1039" s="5">
        <f t="shared" si="192"/>
        <v>302</v>
      </c>
      <c r="L1039" s="1">
        <f t="shared" si="193"/>
        <v>5.6970934865054046</v>
      </c>
      <c r="M1039" s="2">
        <f t="shared" si="194"/>
        <v>18.013677216545513</v>
      </c>
      <c r="N1039" s="3" t="b">
        <f t="shared" si="203"/>
        <v>0</v>
      </c>
      <c r="O1039" s="3" t="str">
        <f t="shared" si="200"/>
        <v/>
      </c>
      <c r="P1039" s="4" t="str">
        <f t="shared" si="201"/>
        <v/>
      </c>
      <c r="Q1039" s="4" t="str">
        <f t="shared" si="202"/>
        <v/>
      </c>
      <c r="R1039" s="4" t="str">
        <f t="shared" si="195"/>
        <v/>
      </c>
      <c r="S1039" s="4" t="str">
        <f t="shared" si="196"/>
        <v/>
      </c>
      <c r="T1039" s="100" t="str">
        <f t="shared" si="197"/>
        <v/>
      </c>
      <c r="V1039" s="113"/>
    </row>
    <row r="1040" spans="8:22" s="103" customFormat="1" x14ac:dyDescent="0.2">
      <c r="H1040" s="14" t="e">
        <f t="shared" si="198"/>
        <v>#NUM!</v>
      </c>
      <c r="I1040" s="104" t="e">
        <f>IF(ISNUMBER(results!C$38),4*PI()*F1040/((G1040*0.001)^2*results!C$38),4*PI()*F1040/((G1040*0.001)^2*results!D$38))</f>
        <v>#DIV/0!</v>
      </c>
      <c r="J1040" s="15">
        <f t="shared" si="199"/>
        <v>5.6999999999999877</v>
      </c>
      <c r="K1040" s="5">
        <f t="shared" si="192"/>
        <v>302</v>
      </c>
      <c r="L1040" s="1">
        <f t="shared" si="193"/>
        <v>5.6970934865054046</v>
      </c>
      <c r="M1040" s="2">
        <f t="shared" si="194"/>
        <v>18.013677216545513</v>
      </c>
      <c r="N1040" s="3" t="b">
        <f t="shared" si="203"/>
        <v>0</v>
      </c>
      <c r="O1040" s="3" t="str">
        <f t="shared" si="200"/>
        <v/>
      </c>
      <c r="P1040" s="4" t="str">
        <f t="shared" si="201"/>
        <v/>
      </c>
      <c r="Q1040" s="4" t="str">
        <f t="shared" si="202"/>
        <v/>
      </c>
      <c r="R1040" s="4" t="str">
        <f t="shared" si="195"/>
        <v/>
      </c>
      <c r="S1040" s="4" t="str">
        <f t="shared" si="196"/>
        <v/>
      </c>
      <c r="T1040" s="100" t="str">
        <f t="shared" si="197"/>
        <v/>
      </c>
      <c r="V1040" s="113"/>
    </row>
    <row r="1041" spans="8:22" s="103" customFormat="1" x14ac:dyDescent="0.2">
      <c r="H1041" s="14" t="e">
        <f t="shared" si="198"/>
        <v>#NUM!</v>
      </c>
      <c r="I1041" s="104" t="e">
        <f>IF(ISNUMBER(results!C$38),4*PI()*F1041/((G1041*0.001)^2*results!C$38),4*PI()*F1041/((G1041*0.001)^2*results!D$38))</f>
        <v>#DIV/0!</v>
      </c>
      <c r="J1041" s="15">
        <f t="shared" si="199"/>
        <v>5.6999999999999877</v>
      </c>
      <c r="K1041" s="5">
        <f t="shared" si="192"/>
        <v>302</v>
      </c>
      <c r="L1041" s="1">
        <f t="shared" si="193"/>
        <v>5.6970934865054046</v>
      </c>
      <c r="M1041" s="2">
        <f t="shared" si="194"/>
        <v>18.013677216545513</v>
      </c>
      <c r="N1041" s="3" t="b">
        <f t="shared" si="203"/>
        <v>0</v>
      </c>
      <c r="O1041" s="3" t="str">
        <f t="shared" si="200"/>
        <v/>
      </c>
      <c r="P1041" s="4" t="str">
        <f t="shared" si="201"/>
        <v/>
      </c>
      <c r="Q1041" s="4" t="str">
        <f t="shared" si="202"/>
        <v/>
      </c>
      <c r="R1041" s="4" t="str">
        <f t="shared" si="195"/>
        <v/>
      </c>
      <c r="S1041" s="4" t="str">
        <f t="shared" si="196"/>
        <v/>
      </c>
      <c r="T1041" s="100" t="str">
        <f t="shared" si="197"/>
        <v/>
      </c>
      <c r="V1041" s="113"/>
    </row>
    <row r="1042" spans="8:22" s="103" customFormat="1" x14ac:dyDescent="0.2">
      <c r="H1042" s="14" t="e">
        <f t="shared" si="198"/>
        <v>#NUM!</v>
      </c>
      <c r="I1042" s="104" t="e">
        <f>IF(ISNUMBER(results!C$38),4*PI()*F1042/((G1042*0.001)^2*results!C$38),4*PI()*F1042/((G1042*0.001)^2*results!D$38))</f>
        <v>#DIV/0!</v>
      </c>
      <c r="J1042" s="15">
        <f t="shared" si="199"/>
        <v>5.6999999999999877</v>
      </c>
      <c r="K1042" s="5">
        <f t="shared" si="192"/>
        <v>302</v>
      </c>
      <c r="L1042" s="1">
        <f t="shared" si="193"/>
        <v>5.6970934865054046</v>
      </c>
      <c r="M1042" s="2">
        <f t="shared" si="194"/>
        <v>18.013677216545513</v>
      </c>
      <c r="N1042" s="3" t="b">
        <f t="shared" si="203"/>
        <v>0</v>
      </c>
      <c r="O1042" s="3" t="str">
        <f t="shared" si="200"/>
        <v/>
      </c>
      <c r="P1042" s="4" t="str">
        <f t="shared" si="201"/>
        <v/>
      </c>
      <c r="Q1042" s="4" t="str">
        <f t="shared" si="202"/>
        <v/>
      </c>
      <c r="R1042" s="4" t="str">
        <f t="shared" si="195"/>
        <v/>
      </c>
      <c r="S1042" s="4" t="str">
        <f t="shared" si="196"/>
        <v/>
      </c>
      <c r="T1042" s="100" t="str">
        <f t="shared" si="197"/>
        <v/>
      </c>
      <c r="V1042" s="113"/>
    </row>
    <row r="1043" spans="8:22" s="103" customFormat="1" x14ac:dyDescent="0.2">
      <c r="H1043" s="14" t="e">
        <f t="shared" si="198"/>
        <v>#NUM!</v>
      </c>
      <c r="I1043" s="104" t="e">
        <f>IF(ISNUMBER(results!C$38),4*PI()*F1043/((G1043*0.001)^2*results!C$38),4*PI()*F1043/((G1043*0.001)^2*results!D$38))</f>
        <v>#DIV/0!</v>
      </c>
      <c r="J1043" s="15">
        <f t="shared" si="199"/>
        <v>5.6999999999999877</v>
      </c>
      <c r="K1043" s="5">
        <f t="shared" si="192"/>
        <v>302</v>
      </c>
      <c r="L1043" s="1">
        <f t="shared" si="193"/>
        <v>5.6970934865054046</v>
      </c>
      <c r="M1043" s="2">
        <f t="shared" si="194"/>
        <v>18.013677216545513</v>
      </c>
      <c r="N1043" s="3" t="b">
        <f t="shared" si="203"/>
        <v>0</v>
      </c>
      <c r="O1043" s="3" t="str">
        <f t="shared" si="200"/>
        <v/>
      </c>
      <c r="P1043" s="4" t="str">
        <f t="shared" si="201"/>
        <v/>
      </c>
      <c r="Q1043" s="4" t="str">
        <f t="shared" si="202"/>
        <v/>
      </c>
      <c r="R1043" s="4" t="str">
        <f t="shared" si="195"/>
        <v/>
      </c>
      <c r="S1043" s="4" t="str">
        <f t="shared" si="196"/>
        <v/>
      </c>
      <c r="T1043" s="100" t="str">
        <f t="shared" si="197"/>
        <v/>
      </c>
      <c r="V1043" s="113"/>
    </row>
    <row r="1044" spans="8:22" s="103" customFormat="1" x14ac:dyDescent="0.2">
      <c r="H1044" s="14" t="e">
        <f t="shared" si="198"/>
        <v>#NUM!</v>
      </c>
      <c r="I1044" s="104" t="e">
        <f>IF(ISNUMBER(results!C$38),4*PI()*F1044/((G1044*0.001)^2*results!C$38),4*PI()*F1044/((G1044*0.001)^2*results!D$38))</f>
        <v>#DIV/0!</v>
      </c>
      <c r="J1044" s="15">
        <f t="shared" si="199"/>
        <v>5.6999999999999877</v>
      </c>
      <c r="K1044" s="5">
        <f t="shared" si="192"/>
        <v>302</v>
      </c>
      <c r="L1044" s="1">
        <f t="shared" si="193"/>
        <v>5.6970934865054046</v>
      </c>
      <c r="M1044" s="2">
        <f t="shared" si="194"/>
        <v>18.013677216545513</v>
      </c>
      <c r="N1044" s="3" t="b">
        <f t="shared" si="203"/>
        <v>0</v>
      </c>
      <c r="O1044" s="3" t="str">
        <f t="shared" si="200"/>
        <v/>
      </c>
      <c r="P1044" s="4" t="str">
        <f t="shared" si="201"/>
        <v/>
      </c>
      <c r="Q1044" s="4" t="str">
        <f t="shared" si="202"/>
        <v/>
      </c>
      <c r="R1044" s="4" t="str">
        <f t="shared" si="195"/>
        <v/>
      </c>
      <c r="S1044" s="4" t="str">
        <f t="shared" si="196"/>
        <v/>
      </c>
      <c r="T1044" s="100" t="str">
        <f t="shared" si="197"/>
        <v/>
      </c>
      <c r="V1044" s="113"/>
    </row>
    <row r="1045" spans="8:22" s="103" customFormat="1" x14ac:dyDescent="0.2">
      <c r="H1045" s="14" t="e">
        <f t="shared" si="198"/>
        <v>#NUM!</v>
      </c>
      <c r="I1045" s="104" t="e">
        <f>IF(ISNUMBER(results!C$38),4*PI()*F1045/((G1045*0.001)^2*results!C$38),4*PI()*F1045/((G1045*0.001)^2*results!D$38))</f>
        <v>#DIV/0!</v>
      </c>
      <c r="J1045" s="15">
        <f t="shared" si="199"/>
        <v>5.6999999999999877</v>
      </c>
      <c r="K1045" s="5">
        <f t="shared" si="192"/>
        <v>302</v>
      </c>
      <c r="L1045" s="1">
        <f t="shared" si="193"/>
        <v>5.6970934865054046</v>
      </c>
      <c r="M1045" s="2">
        <f t="shared" si="194"/>
        <v>18.013677216545513</v>
      </c>
      <c r="N1045" s="3" t="b">
        <f t="shared" si="203"/>
        <v>0</v>
      </c>
      <c r="O1045" s="3" t="str">
        <f t="shared" si="200"/>
        <v/>
      </c>
      <c r="P1045" s="4" t="str">
        <f t="shared" si="201"/>
        <v/>
      </c>
      <c r="Q1045" s="4" t="str">
        <f t="shared" si="202"/>
        <v/>
      </c>
      <c r="R1045" s="4" t="str">
        <f t="shared" si="195"/>
        <v/>
      </c>
      <c r="S1045" s="4" t="str">
        <f t="shared" si="196"/>
        <v/>
      </c>
      <c r="T1045" s="100" t="str">
        <f t="shared" si="197"/>
        <v/>
      </c>
      <c r="V1045" s="113"/>
    </row>
    <row r="1046" spans="8:22" s="103" customFormat="1" x14ac:dyDescent="0.2">
      <c r="H1046" s="14" t="e">
        <f t="shared" si="198"/>
        <v>#NUM!</v>
      </c>
      <c r="I1046" s="104" t="e">
        <f>IF(ISNUMBER(results!C$38),4*PI()*F1046/((G1046*0.001)^2*results!C$38),4*PI()*F1046/((G1046*0.001)^2*results!D$38))</f>
        <v>#DIV/0!</v>
      </c>
      <c r="J1046" s="15">
        <f t="shared" si="199"/>
        <v>5.6999999999999877</v>
      </c>
      <c r="K1046" s="5">
        <f t="shared" si="192"/>
        <v>302</v>
      </c>
      <c r="L1046" s="1">
        <f t="shared" si="193"/>
        <v>5.6970934865054046</v>
      </c>
      <c r="M1046" s="2">
        <f t="shared" si="194"/>
        <v>18.013677216545513</v>
      </c>
      <c r="N1046" s="3" t="b">
        <f t="shared" si="203"/>
        <v>0</v>
      </c>
      <c r="O1046" s="3" t="str">
        <f t="shared" si="200"/>
        <v/>
      </c>
      <c r="P1046" s="4" t="str">
        <f t="shared" si="201"/>
        <v/>
      </c>
      <c r="Q1046" s="4" t="str">
        <f t="shared" si="202"/>
        <v/>
      </c>
      <c r="R1046" s="4" t="str">
        <f t="shared" si="195"/>
        <v/>
      </c>
      <c r="S1046" s="4" t="str">
        <f t="shared" si="196"/>
        <v/>
      </c>
      <c r="T1046" s="100" t="str">
        <f t="shared" si="197"/>
        <v/>
      </c>
      <c r="V1046" s="113"/>
    </row>
    <row r="1047" spans="8:22" s="103" customFormat="1" x14ac:dyDescent="0.2">
      <c r="H1047" s="14" t="e">
        <f t="shared" si="198"/>
        <v>#NUM!</v>
      </c>
      <c r="I1047" s="104" t="e">
        <f>IF(ISNUMBER(results!C$38),4*PI()*F1047/((G1047*0.001)^2*results!C$38),4*PI()*F1047/((G1047*0.001)^2*results!D$38))</f>
        <v>#DIV/0!</v>
      </c>
      <c r="J1047" s="15">
        <f t="shared" si="199"/>
        <v>5.6999999999999877</v>
      </c>
      <c r="K1047" s="5">
        <f t="shared" si="192"/>
        <v>302</v>
      </c>
      <c r="L1047" s="1">
        <f t="shared" si="193"/>
        <v>5.6970934865054046</v>
      </c>
      <c r="M1047" s="2">
        <f t="shared" si="194"/>
        <v>18.013677216545513</v>
      </c>
      <c r="N1047" s="3" t="b">
        <f t="shared" si="203"/>
        <v>0</v>
      </c>
      <c r="O1047" s="3" t="str">
        <f t="shared" si="200"/>
        <v/>
      </c>
      <c r="P1047" s="4" t="str">
        <f t="shared" si="201"/>
        <v/>
      </c>
      <c r="Q1047" s="4" t="str">
        <f t="shared" si="202"/>
        <v/>
      </c>
      <c r="R1047" s="4" t="str">
        <f t="shared" si="195"/>
        <v/>
      </c>
      <c r="S1047" s="4" t="str">
        <f t="shared" si="196"/>
        <v/>
      </c>
      <c r="T1047" s="100" t="str">
        <f t="shared" si="197"/>
        <v/>
      </c>
      <c r="V1047" s="113"/>
    </row>
    <row r="1048" spans="8:22" s="103" customFormat="1" x14ac:dyDescent="0.2">
      <c r="H1048" s="14" t="e">
        <f t="shared" si="198"/>
        <v>#NUM!</v>
      </c>
      <c r="I1048" s="104" t="e">
        <f>IF(ISNUMBER(results!C$38),4*PI()*F1048/((G1048*0.001)^2*results!C$38),4*PI()*F1048/((G1048*0.001)^2*results!D$38))</f>
        <v>#DIV/0!</v>
      </c>
      <c r="J1048" s="15">
        <f t="shared" si="199"/>
        <v>5.6999999999999877</v>
      </c>
      <c r="K1048" s="5">
        <f t="shared" si="192"/>
        <v>302</v>
      </c>
      <c r="L1048" s="1">
        <f t="shared" si="193"/>
        <v>5.6970934865054046</v>
      </c>
      <c r="M1048" s="2">
        <f t="shared" si="194"/>
        <v>18.013677216545513</v>
      </c>
      <c r="N1048" s="3" t="b">
        <f t="shared" si="203"/>
        <v>0</v>
      </c>
      <c r="O1048" s="3" t="str">
        <f t="shared" si="200"/>
        <v/>
      </c>
      <c r="P1048" s="4" t="str">
        <f t="shared" si="201"/>
        <v/>
      </c>
      <c r="Q1048" s="4" t="str">
        <f t="shared" si="202"/>
        <v/>
      </c>
      <c r="R1048" s="4" t="str">
        <f t="shared" si="195"/>
        <v/>
      </c>
      <c r="S1048" s="4" t="str">
        <f t="shared" si="196"/>
        <v/>
      </c>
      <c r="T1048" s="100" t="str">
        <f t="shared" si="197"/>
        <v/>
      </c>
      <c r="V1048" s="113"/>
    </row>
    <row r="1049" spans="8:22" s="103" customFormat="1" x14ac:dyDescent="0.2">
      <c r="H1049" s="14" t="e">
        <f t="shared" si="198"/>
        <v>#NUM!</v>
      </c>
      <c r="I1049" s="104" t="e">
        <f>IF(ISNUMBER(results!C$38),4*PI()*F1049/((G1049*0.001)^2*results!C$38),4*PI()*F1049/((G1049*0.001)^2*results!D$38))</f>
        <v>#DIV/0!</v>
      </c>
      <c r="J1049" s="15">
        <f t="shared" si="199"/>
        <v>5.6999999999999877</v>
      </c>
      <c r="K1049" s="5">
        <f t="shared" si="192"/>
        <v>302</v>
      </c>
      <c r="L1049" s="1">
        <f t="shared" si="193"/>
        <v>5.6970934865054046</v>
      </c>
      <c r="M1049" s="2">
        <f t="shared" si="194"/>
        <v>18.013677216545513</v>
      </c>
      <c r="N1049" s="3" t="b">
        <f t="shared" si="203"/>
        <v>0</v>
      </c>
      <c r="O1049" s="3" t="str">
        <f t="shared" si="200"/>
        <v/>
      </c>
      <c r="P1049" s="4" t="str">
        <f t="shared" si="201"/>
        <v/>
      </c>
      <c r="Q1049" s="4" t="str">
        <f t="shared" si="202"/>
        <v/>
      </c>
      <c r="R1049" s="4" t="str">
        <f t="shared" si="195"/>
        <v/>
      </c>
      <c r="S1049" s="4" t="str">
        <f t="shared" si="196"/>
        <v/>
      </c>
      <c r="T1049" s="100" t="str">
        <f t="shared" si="197"/>
        <v/>
      </c>
      <c r="V1049" s="113"/>
    </row>
    <row r="1050" spans="8:22" s="103" customFormat="1" x14ac:dyDescent="0.2">
      <c r="H1050" s="14" t="e">
        <f t="shared" si="198"/>
        <v>#NUM!</v>
      </c>
      <c r="I1050" s="104" t="e">
        <f>IF(ISNUMBER(results!C$38),4*PI()*F1050/((G1050*0.001)^2*results!C$38),4*PI()*F1050/((G1050*0.001)^2*results!D$38))</f>
        <v>#DIV/0!</v>
      </c>
      <c r="J1050" s="15">
        <f t="shared" si="199"/>
        <v>5.6999999999999877</v>
      </c>
      <c r="K1050" s="5">
        <f t="shared" si="192"/>
        <v>302</v>
      </c>
      <c r="L1050" s="1">
        <f t="shared" si="193"/>
        <v>5.6970934865054046</v>
      </c>
      <c r="M1050" s="2">
        <f t="shared" si="194"/>
        <v>18.013677216545513</v>
      </c>
      <c r="N1050" s="3" t="b">
        <f t="shared" si="203"/>
        <v>0</v>
      </c>
      <c r="O1050" s="3" t="str">
        <f t="shared" si="200"/>
        <v/>
      </c>
      <c r="P1050" s="4" t="str">
        <f t="shared" si="201"/>
        <v/>
      </c>
      <c r="Q1050" s="4" t="str">
        <f t="shared" si="202"/>
        <v/>
      </c>
      <c r="R1050" s="4" t="str">
        <f t="shared" si="195"/>
        <v/>
      </c>
      <c r="S1050" s="4" t="str">
        <f t="shared" si="196"/>
        <v/>
      </c>
      <c r="T1050" s="100" t="str">
        <f t="shared" si="197"/>
        <v/>
      </c>
      <c r="V1050" s="113"/>
    </row>
    <row r="1051" spans="8:22" s="103" customFormat="1" x14ac:dyDescent="0.2">
      <c r="H1051" s="14" t="e">
        <f t="shared" si="198"/>
        <v>#NUM!</v>
      </c>
      <c r="I1051" s="104" t="e">
        <f>IF(ISNUMBER(results!C$38),4*PI()*F1051/((G1051*0.001)^2*results!C$38),4*PI()*F1051/((G1051*0.001)^2*results!D$38))</f>
        <v>#DIV/0!</v>
      </c>
      <c r="J1051" s="15">
        <f t="shared" si="199"/>
        <v>5.6999999999999877</v>
      </c>
      <c r="K1051" s="5">
        <f t="shared" si="192"/>
        <v>302</v>
      </c>
      <c r="L1051" s="1">
        <f t="shared" si="193"/>
        <v>5.6970934865054046</v>
      </c>
      <c r="M1051" s="2">
        <f t="shared" si="194"/>
        <v>18.013677216545513</v>
      </c>
      <c r="N1051" s="3" t="b">
        <f t="shared" si="203"/>
        <v>0</v>
      </c>
      <c r="O1051" s="3" t="str">
        <f t="shared" si="200"/>
        <v/>
      </c>
      <c r="P1051" s="4" t="str">
        <f t="shared" si="201"/>
        <v/>
      </c>
      <c r="Q1051" s="4" t="str">
        <f t="shared" si="202"/>
        <v/>
      </c>
      <c r="R1051" s="4" t="str">
        <f t="shared" si="195"/>
        <v/>
      </c>
      <c r="S1051" s="4" t="str">
        <f t="shared" si="196"/>
        <v/>
      </c>
      <c r="T1051" s="100" t="str">
        <f t="shared" si="197"/>
        <v/>
      </c>
      <c r="V1051" s="113"/>
    </row>
    <row r="1052" spans="8:22" s="103" customFormat="1" x14ac:dyDescent="0.2">
      <c r="H1052" s="14" t="e">
        <f t="shared" si="198"/>
        <v>#NUM!</v>
      </c>
      <c r="I1052" s="104" t="e">
        <f>IF(ISNUMBER(results!C$38),4*PI()*F1052/((G1052*0.001)^2*results!C$38),4*PI()*F1052/((G1052*0.001)^2*results!D$38))</f>
        <v>#DIV/0!</v>
      </c>
      <c r="J1052" s="15">
        <f t="shared" si="199"/>
        <v>5.6999999999999877</v>
      </c>
      <c r="K1052" s="5">
        <f t="shared" si="192"/>
        <v>302</v>
      </c>
      <c r="L1052" s="1">
        <f t="shared" si="193"/>
        <v>5.6970934865054046</v>
      </c>
      <c r="M1052" s="2">
        <f t="shared" si="194"/>
        <v>18.013677216545513</v>
      </c>
      <c r="N1052" s="3" t="b">
        <f t="shared" si="203"/>
        <v>0</v>
      </c>
      <c r="O1052" s="3" t="str">
        <f t="shared" si="200"/>
        <v/>
      </c>
      <c r="P1052" s="4" t="str">
        <f t="shared" si="201"/>
        <v/>
      </c>
      <c r="Q1052" s="4" t="str">
        <f t="shared" si="202"/>
        <v/>
      </c>
      <c r="R1052" s="4" t="str">
        <f t="shared" si="195"/>
        <v/>
      </c>
      <c r="S1052" s="4" t="str">
        <f t="shared" si="196"/>
        <v/>
      </c>
      <c r="T1052" s="100" t="str">
        <f t="shared" si="197"/>
        <v/>
      </c>
      <c r="V1052" s="113"/>
    </row>
    <row r="1053" spans="8:22" s="103" customFormat="1" x14ac:dyDescent="0.2">
      <c r="H1053" s="14" t="e">
        <f t="shared" si="198"/>
        <v>#NUM!</v>
      </c>
      <c r="I1053" s="104" t="e">
        <f>IF(ISNUMBER(results!C$38),4*PI()*F1053/((G1053*0.001)^2*results!C$38),4*PI()*F1053/((G1053*0.001)^2*results!D$38))</f>
        <v>#DIV/0!</v>
      </c>
      <c r="J1053" s="15">
        <f t="shared" si="199"/>
        <v>5.6999999999999877</v>
      </c>
      <c r="K1053" s="5">
        <f t="shared" si="192"/>
        <v>302</v>
      </c>
      <c r="L1053" s="1">
        <f t="shared" si="193"/>
        <v>5.6970934865054046</v>
      </c>
      <c r="M1053" s="2">
        <f t="shared" si="194"/>
        <v>18.013677216545513</v>
      </c>
      <c r="N1053" s="3" t="b">
        <f t="shared" si="203"/>
        <v>0</v>
      </c>
      <c r="O1053" s="3" t="str">
        <f t="shared" si="200"/>
        <v/>
      </c>
      <c r="P1053" s="4" t="str">
        <f t="shared" si="201"/>
        <v/>
      </c>
      <c r="Q1053" s="4" t="str">
        <f t="shared" si="202"/>
        <v/>
      </c>
      <c r="R1053" s="4" t="str">
        <f t="shared" si="195"/>
        <v/>
      </c>
      <c r="S1053" s="4" t="str">
        <f t="shared" si="196"/>
        <v/>
      </c>
      <c r="T1053" s="100" t="str">
        <f t="shared" si="197"/>
        <v/>
      </c>
      <c r="V1053" s="113"/>
    </row>
    <row r="1054" spans="8:22" s="103" customFormat="1" x14ac:dyDescent="0.2">
      <c r="H1054" s="14" t="e">
        <f t="shared" si="198"/>
        <v>#NUM!</v>
      </c>
      <c r="I1054" s="104" t="e">
        <f>IF(ISNUMBER(results!C$38),4*PI()*F1054/((G1054*0.001)^2*results!C$38),4*PI()*F1054/((G1054*0.001)^2*results!D$38))</f>
        <v>#DIV/0!</v>
      </c>
      <c r="J1054" s="15">
        <f t="shared" si="199"/>
        <v>5.6999999999999877</v>
      </c>
      <c r="K1054" s="5">
        <f t="shared" si="192"/>
        <v>302</v>
      </c>
      <c r="L1054" s="1">
        <f t="shared" si="193"/>
        <v>5.6970934865054046</v>
      </c>
      <c r="M1054" s="2">
        <f t="shared" si="194"/>
        <v>18.013677216545513</v>
      </c>
      <c r="N1054" s="3" t="b">
        <f t="shared" si="203"/>
        <v>0</v>
      </c>
      <c r="O1054" s="3" t="str">
        <f t="shared" si="200"/>
        <v/>
      </c>
      <c r="P1054" s="4" t="str">
        <f t="shared" si="201"/>
        <v/>
      </c>
      <c r="Q1054" s="4" t="str">
        <f t="shared" si="202"/>
        <v/>
      </c>
      <c r="R1054" s="4" t="str">
        <f t="shared" si="195"/>
        <v/>
      </c>
      <c r="S1054" s="4" t="str">
        <f t="shared" si="196"/>
        <v/>
      </c>
      <c r="T1054" s="100" t="str">
        <f t="shared" si="197"/>
        <v/>
      </c>
      <c r="V1054" s="113"/>
    </row>
    <row r="1055" spans="8:22" s="103" customFormat="1" x14ac:dyDescent="0.2">
      <c r="H1055" s="14" t="e">
        <f t="shared" si="198"/>
        <v>#NUM!</v>
      </c>
      <c r="I1055" s="104" t="e">
        <f>IF(ISNUMBER(results!C$38),4*PI()*F1055/((G1055*0.001)^2*results!C$38),4*PI()*F1055/((G1055*0.001)^2*results!D$38))</f>
        <v>#DIV/0!</v>
      </c>
      <c r="J1055" s="15">
        <f t="shared" si="199"/>
        <v>5.6999999999999877</v>
      </c>
      <c r="K1055" s="5">
        <f t="shared" si="192"/>
        <v>302</v>
      </c>
      <c r="L1055" s="1">
        <f t="shared" si="193"/>
        <v>5.6970934865054046</v>
      </c>
      <c r="M1055" s="2">
        <f t="shared" si="194"/>
        <v>18.013677216545513</v>
      </c>
      <c r="N1055" s="3" t="b">
        <f t="shared" si="203"/>
        <v>0</v>
      </c>
      <c r="O1055" s="3" t="str">
        <f t="shared" si="200"/>
        <v/>
      </c>
      <c r="P1055" s="4" t="str">
        <f t="shared" si="201"/>
        <v/>
      </c>
      <c r="Q1055" s="4" t="str">
        <f t="shared" si="202"/>
        <v/>
      </c>
      <c r="R1055" s="4" t="str">
        <f t="shared" si="195"/>
        <v/>
      </c>
      <c r="S1055" s="4" t="str">
        <f t="shared" si="196"/>
        <v/>
      </c>
      <c r="T1055" s="100" t="str">
        <f t="shared" si="197"/>
        <v/>
      </c>
      <c r="V1055" s="113"/>
    </row>
    <row r="1056" spans="8:22" s="103" customFormat="1" x14ac:dyDescent="0.2">
      <c r="H1056" s="14" t="e">
        <f t="shared" si="198"/>
        <v>#NUM!</v>
      </c>
      <c r="I1056" s="104" t="e">
        <f>IF(ISNUMBER(results!C$38),4*PI()*F1056/((G1056*0.001)^2*results!C$38),4*PI()*F1056/((G1056*0.001)^2*results!D$38))</f>
        <v>#DIV/0!</v>
      </c>
      <c r="J1056" s="15">
        <f t="shared" si="199"/>
        <v>5.6999999999999877</v>
      </c>
      <c r="K1056" s="5">
        <f t="shared" si="192"/>
        <v>302</v>
      </c>
      <c r="L1056" s="1">
        <f t="shared" si="193"/>
        <v>5.6970934865054046</v>
      </c>
      <c r="M1056" s="2">
        <f t="shared" si="194"/>
        <v>18.013677216545513</v>
      </c>
      <c r="N1056" s="3" t="b">
        <f t="shared" si="203"/>
        <v>0</v>
      </c>
      <c r="O1056" s="3" t="str">
        <f t="shared" si="200"/>
        <v/>
      </c>
      <c r="P1056" s="4" t="str">
        <f t="shared" si="201"/>
        <v/>
      </c>
      <c r="Q1056" s="4" t="str">
        <f t="shared" si="202"/>
        <v/>
      </c>
      <c r="R1056" s="4" t="str">
        <f t="shared" si="195"/>
        <v/>
      </c>
      <c r="S1056" s="4" t="str">
        <f t="shared" si="196"/>
        <v/>
      </c>
      <c r="T1056" s="100" t="str">
        <f t="shared" si="197"/>
        <v/>
      </c>
      <c r="V1056" s="113"/>
    </row>
    <row r="1057" spans="8:22" s="103" customFormat="1" x14ac:dyDescent="0.2">
      <c r="H1057" s="14" t="e">
        <f t="shared" si="198"/>
        <v>#NUM!</v>
      </c>
      <c r="I1057" s="104" t="e">
        <f>IF(ISNUMBER(results!C$38),4*PI()*F1057/((G1057*0.001)^2*results!C$38),4*PI()*F1057/((G1057*0.001)^2*results!D$38))</f>
        <v>#DIV/0!</v>
      </c>
      <c r="J1057" s="15">
        <f t="shared" si="199"/>
        <v>5.6999999999999877</v>
      </c>
      <c r="K1057" s="5">
        <f t="shared" si="192"/>
        <v>302</v>
      </c>
      <c r="L1057" s="1">
        <f t="shared" si="193"/>
        <v>5.6970934865054046</v>
      </c>
      <c r="M1057" s="2">
        <f t="shared" si="194"/>
        <v>18.013677216545513</v>
      </c>
      <c r="N1057" s="3" t="b">
        <f t="shared" si="203"/>
        <v>0</v>
      </c>
      <c r="O1057" s="3" t="str">
        <f t="shared" si="200"/>
        <v/>
      </c>
      <c r="P1057" s="4" t="str">
        <f t="shared" si="201"/>
        <v/>
      </c>
      <c r="Q1057" s="4" t="str">
        <f t="shared" si="202"/>
        <v/>
      </c>
      <c r="R1057" s="4" t="str">
        <f t="shared" si="195"/>
        <v/>
      </c>
      <c r="S1057" s="4" t="str">
        <f t="shared" si="196"/>
        <v/>
      </c>
      <c r="T1057" s="100" t="str">
        <f t="shared" si="197"/>
        <v/>
      </c>
      <c r="V1057" s="113"/>
    </row>
    <row r="1058" spans="8:22" s="103" customFormat="1" x14ac:dyDescent="0.2">
      <c r="H1058" s="14" t="e">
        <f t="shared" si="198"/>
        <v>#NUM!</v>
      </c>
      <c r="I1058" s="104" t="e">
        <f>IF(ISNUMBER(results!C$38),4*PI()*F1058/((G1058*0.001)^2*results!C$38),4*PI()*F1058/((G1058*0.001)^2*results!D$38))</f>
        <v>#DIV/0!</v>
      </c>
      <c r="J1058" s="15">
        <f t="shared" si="199"/>
        <v>5.6999999999999877</v>
      </c>
      <c r="K1058" s="5">
        <f t="shared" si="192"/>
        <v>302</v>
      </c>
      <c r="L1058" s="1">
        <f t="shared" si="193"/>
        <v>5.6970934865054046</v>
      </c>
      <c r="M1058" s="2">
        <f t="shared" si="194"/>
        <v>18.013677216545513</v>
      </c>
      <c r="N1058" s="3" t="b">
        <f t="shared" si="203"/>
        <v>0</v>
      </c>
      <c r="O1058" s="3" t="str">
        <f t="shared" si="200"/>
        <v/>
      </c>
      <c r="P1058" s="4" t="str">
        <f t="shared" si="201"/>
        <v/>
      </c>
      <c r="Q1058" s="4" t="str">
        <f t="shared" si="202"/>
        <v/>
      </c>
      <c r="R1058" s="4" t="str">
        <f t="shared" si="195"/>
        <v/>
      </c>
      <c r="S1058" s="4" t="str">
        <f t="shared" si="196"/>
        <v/>
      </c>
      <c r="T1058" s="100" t="str">
        <f t="shared" si="197"/>
        <v/>
      </c>
      <c r="V1058" s="113"/>
    </row>
    <row r="1059" spans="8:22" s="103" customFormat="1" x14ac:dyDescent="0.2">
      <c r="H1059" s="14" t="e">
        <f t="shared" si="198"/>
        <v>#NUM!</v>
      </c>
      <c r="I1059" s="104" t="e">
        <f>IF(ISNUMBER(results!C$38),4*PI()*F1059/((G1059*0.001)^2*results!C$38),4*PI()*F1059/((G1059*0.001)^2*results!D$38))</f>
        <v>#DIV/0!</v>
      </c>
      <c r="J1059" s="15">
        <f t="shared" si="199"/>
        <v>5.6999999999999877</v>
      </c>
      <c r="K1059" s="5">
        <f t="shared" si="192"/>
        <v>302</v>
      </c>
      <c r="L1059" s="1">
        <f t="shared" si="193"/>
        <v>5.6970934865054046</v>
      </c>
      <c r="M1059" s="2">
        <f t="shared" si="194"/>
        <v>18.013677216545513</v>
      </c>
      <c r="N1059" s="3" t="b">
        <f t="shared" si="203"/>
        <v>0</v>
      </c>
      <c r="O1059" s="3" t="str">
        <f t="shared" si="200"/>
        <v/>
      </c>
      <c r="P1059" s="4" t="str">
        <f t="shared" si="201"/>
        <v/>
      </c>
      <c r="Q1059" s="4" t="str">
        <f t="shared" si="202"/>
        <v/>
      </c>
      <c r="R1059" s="4" t="str">
        <f t="shared" si="195"/>
        <v/>
      </c>
      <c r="S1059" s="4" t="str">
        <f t="shared" si="196"/>
        <v/>
      </c>
      <c r="T1059" s="100" t="str">
        <f t="shared" si="197"/>
        <v/>
      </c>
      <c r="V1059" s="113"/>
    </row>
    <row r="1060" spans="8:22" s="103" customFormat="1" x14ac:dyDescent="0.2">
      <c r="H1060" s="14" t="e">
        <f t="shared" si="198"/>
        <v>#NUM!</v>
      </c>
      <c r="I1060" s="104" t="e">
        <f>IF(ISNUMBER(results!C$38),4*PI()*F1060/((G1060*0.001)^2*results!C$38),4*PI()*F1060/((G1060*0.001)^2*results!D$38))</f>
        <v>#DIV/0!</v>
      </c>
      <c r="J1060" s="15">
        <f t="shared" si="199"/>
        <v>5.6999999999999877</v>
      </c>
      <c r="K1060" s="5">
        <f t="shared" si="192"/>
        <v>302</v>
      </c>
      <c r="L1060" s="1">
        <f t="shared" si="193"/>
        <v>5.6970934865054046</v>
      </c>
      <c r="M1060" s="2">
        <f t="shared" si="194"/>
        <v>18.013677216545513</v>
      </c>
      <c r="N1060" s="3" t="b">
        <f t="shared" si="203"/>
        <v>0</v>
      </c>
      <c r="O1060" s="3" t="str">
        <f t="shared" si="200"/>
        <v/>
      </c>
      <c r="P1060" s="4" t="str">
        <f t="shared" si="201"/>
        <v/>
      </c>
      <c r="Q1060" s="4" t="str">
        <f t="shared" si="202"/>
        <v/>
      </c>
      <c r="R1060" s="4" t="str">
        <f t="shared" si="195"/>
        <v/>
      </c>
      <c r="S1060" s="4" t="str">
        <f t="shared" si="196"/>
        <v/>
      </c>
      <c r="T1060" s="100" t="str">
        <f t="shared" si="197"/>
        <v/>
      </c>
      <c r="V1060" s="113"/>
    </row>
    <row r="1061" spans="8:22" s="103" customFormat="1" x14ac:dyDescent="0.2">
      <c r="H1061" s="14" t="e">
        <f t="shared" si="198"/>
        <v>#NUM!</v>
      </c>
      <c r="I1061" s="104" t="e">
        <f>IF(ISNUMBER(results!C$38),4*PI()*F1061/((G1061*0.001)^2*results!C$38),4*PI()*F1061/((G1061*0.001)^2*results!D$38))</f>
        <v>#DIV/0!</v>
      </c>
      <c r="J1061" s="15">
        <f t="shared" si="199"/>
        <v>5.6999999999999877</v>
      </c>
      <c r="K1061" s="5">
        <f t="shared" si="192"/>
        <v>302</v>
      </c>
      <c r="L1061" s="1">
        <f t="shared" si="193"/>
        <v>5.6970934865054046</v>
      </c>
      <c r="M1061" s="2">
        <f t="shared" si="194"/>
        <v>18.013677216545513</v>
      </c>
      <c r="N1061" s="3" t="b">
        <f t="shared" si="203"/>
        <v>0</v>
      </c>
      <c r="O1061" s="3" t="str">
        <f t="shared" si="200"/>
        <v/>
      </c>
      <c r="P1061" s="4" t="str">
        <f t="shared" si="201"/>
        <v/>
      </c>
      <c r="Q1061" s="4" t="str">
        <f t="shared" si="202"/>
        <v/>
      </c>
      <c r="R1061" s="4" t="str">
        <f t="shared" si="195"/>
        <v/>
      </c>
      <c r="S1061" s="4" t="str">
        <f t="shared" si="196"/>
        <v/>
      </c>
      <c r="T1061" s="100" t="str">
        <f t="shared" si="197"/>
        <v/>
      </c>
      <c r="V1061" s="113"/>
    </row>
    <row r="1062" spans="8:22" s="103" customFormat="1" x14ac:dyDescent="0.2">
      <c r="H1062" s="14" t="e">
        <f t="shared" si="198"/>
        <v>#NUM!</v>
      </c>
      <c r="I1062" s="104" t="e">
        <f>IF(ISNUMBER(results!C$38),4*PI()*F1062/((G1062*0.001)^2*results!C$38),4*PI()*F1062/((G1062*0.001)^2*results!D$38))</f>
        <v>#DIV/0!</v>
      </c>
      <c r="J1062" s="15">
        <f t="shared" si="199"/>
        <v>5.6999999999999877</v>
      </c>
      <c r="K1062" s="5">
        <f t="shared" si="192"/>
        <v>302</v>
      </c>
      <c r="L1062" s="1">
        <f t="shared" si="193"/>
        <v>5.6970934865054046</v>
      </c>
      <c r="M1062" s="2">
        <f t="shared" si="194"/>
        <v>18.013677216545513</v>
      </c>
      <c r="N1062" s="3" t="b">
        <f t="shared" si="203"/>
        <v>0</v>
      </c>
      <c r="O1062" s="3" t="str">
        <f t="shared" si="200"/>
        <v/>
      </c>
      <c r="P1062" s="4" t="str">
        <f t="shared" si="201"/>
        <v/>
      </c>
      <c r="Q1062" s="4" t="str">
        <f t="shared" si="202"/>
        <v/>
      </c>
      <c r="R1062" s="4" t="str">
        <f t="shared" si="195"/>
        <v/>
      </c>
      <c r="S1062" s="4" t="str">
        <f t="shared" si="196"/>
        <v/>
      </c>
      <c r="T1062" s="100" t="str">
        <f t="shared" si="197"/>
        <v/>
      </c>
      <c r="V1062" s="113"/>
    </row>
    <row r="1063" spans="8:22" s="103" customFormat="1" x14ac:dyDescent="0.2">
      <c r="H1063" s="14" t="e">
        <f t="shared" si="198"/>
        <v>#NUM!</v>
      </c>
      <c r="I1063" s="104" t="e">
        <f>IF(ISNUMBER(results!C$38),4*PI()*F1063/((G1063*0.001)^2*results!C$38),4*PI()*F1063/((G1063*0.001)^2*results!D$38))</f>
        <v>#DIV/0!</v>
      </c>
      <c r="J1063" s="15">
        <f t="shared" si="199"/>
        <v>5.6999999999999877</v>
      </c>
      <c r="K1063" s="5">
        <f t="shared" si="192"/>
        <v>302</v>
      </c>
      <c r="L1063" s="1">
        <f t="shared" si="193"/>
        <v>5.6970934865054046</v>
      </c>
      <c r="M1063" s="2">
        <f t="shared" si="194"/>
        <v>18.013677216545513</v>
      </c>
      <c r="N1063" s="3" t="b">
        <f t="shared" si="203"/>
        <v>0</v>
      </c>
      <c r="O1063" s="3" t="str">
        <f t="shared" si="200"/>
        <v/>
      </c>
      <c r="P1063" s="4" t="str">
        <f t="shared" si="201"/>
        <v/>
      </c>
      <c r="Q1063" s="4" t="str">
        <f t="shared" si="202"/>
        <v/>
      </c>
      <c r="R1063" s="4" t="str">
        <f t="shared" si="195"/>
        <v/>
      </c>
      <c r="S1063" s="4" t="str">
        <f t="shared" si="196"/>
        <v/>
      </c>
      <c r="T1063" s="100" t="str">
        <f t="shared" si="197"/>
        <v/>
      </c>
      <c r="V1063" s="113"/>
    </row>
    <row r="1064" spans="8:22" s="103" customFormat="1" x14ac:dyDescent="0.2">
      <c r="H1064" s="14" t="e">
        <f t="shared" si="198"/>
        <v>#NUM!</v>
      </c>
      <c r="I1064" s="104" t="e">
        <f>IF(ISNUMBER(results!C$38),4*PI()*F1064/((G1064*0.001)^2*results!C$38),4*PI()*F1064/((G1064*0.001)^2*results!D$38))</f>
        <v>#DIV/0!</v>
      </c>
      <c r="J1064" s="15">
        <f t="shared" si="199"/>
        <v>5.6999999999999877</v>
      </c>
      <c r="K1064" s="5">
        <f t="shared" si="192"/>
        <v>302</v>
      </c>
      <c r="L1064" s="1">
        <f t="shared" si="193"/>
        <v>5.6970934865054046</v>
      </c>
      <c r="M1064" s="2">
        <f t="shared" si="194"/>
        <v>18.013677216545513</v>
      </c>
      <c r="N1064" s="3" t="b">
        <f t="shared" si="203"/>
        <v>0</v>
      </c>
      <c r="O1064" s="3" t="str">
        <f t="shared" si="200"/>
        <v/>
      </c>
      <c r="P1064" s="4" t="str">
        <f t="shared" si="201"/>
        <v/>
      </c>
      <c r="Q1064" s="4" t="str">
        <f t="shared" si="202"/>
        <v/>
      </c>
      <c r="R1064" s="4" t="str">
        <f t="shared" si="195"/>
        <v/>
      </c>
      <c r="S1064" s="4" t="str">
        <f t="shared" si="196"/>
        <v/>
      </c>
      <c r="T1064" s="100" t="str">
        <f t="shared" si="197"/>
        <v/>
      </c>
      <c r="V1064" s="113"/>
    </row>
    <row r="1065" spans="8:22" s="103" customFormat="1" x14ac:dyDescent="0.2">
      <c r="H1065" s="14" t="e">
        <f t="shared" si="198"/>
        <v>#NUM!</v>
      </c>
      <c r="I1065" s="104" t="e">
        <f>IF(ISNUMBER(results!C$38),4*PI()*F1065/((G1065*0.001)^2*results!C$38),4*PI()*F1065/((G1065*0.001)^2*results!D$38))</f>
        <v>#DIV/0!</v>
      </c>
      <c r="J1065" s="15">
        <f t="shared" si="199"/>
        <v>5.6999999999999877</v>
      </c>
      <c r="K1065" s="5">
        <f t="shared" si="192"/>
        <v>302</v>
      </c>
      <c r="L1065" s="1">
        <f t="shared" si="193"/>
        <v>5.6970934865054046</v>
      </c>
      <c r="M1065" s="2">
        <f t="shared" si="194"/>
        <v>18.013677216545513</v>
      </c>
      <c r="N1065" s="3" t="b">
        <f t="shared" si="203"/>
        <v>0</v>
      </c>
      <c r="O1065" s="3" t="str">
        <f t="shared" si="200"/>
        <v/>
      </c>
      <c r="P1065" s="4" t="str">
        <f t="shared" si="201"/>
        <v/>
      </c>
      <c r="Q1065" s="4" t="str">
        <f t="shared" si="202"/>
        <v/>
      </c>
      <c r="R1065" s="4" t="str">
        <f t="shared" si="195"/>
        <v/>
      </c>
      <c r="S1065" s="4" t="str">
        <f t="shared" si="196"/>
        <v/>
      </c>
      <c r="T1065" s="100" t="str">
        <f t="shared" si="197"/>
        <v/>
      </c>
      <c r="V1065" s="113"/>
    </row>
    <row r="1066" spans="8:22" s="103" customFormat="1" x14ac:dyDescent="0.2">
      <c r="H1066" s="14" t="e">
        <f t="shared" si="198"/>
        <v>#NUM!</v>
      </c>
      <c r="I1066" s="104" t="e">
        <f>IF(ISNUMBER(results!C$38),4*PI()*F1066/((G1066*0.001)^2*results!C$38),4*PI()*F1066/((G1066*0.001)^2*results!D$38))</f>
        <v>#DIV/0!</v>
      </c>
      <c r="J1066" s="15">
        <f t="shared" si="199"/>
        <v>5.6999999999999877</v>
      </c>
      <c r="K1066" s="5">
        <f t="shared" si="192"/>
        <v>302</v>
      </c>
      <c r="L1066" s="1">
        <f t="shared" si="193"/>
        <v>5.6970934865054046</v>
      </c>
      <c r="M1066" s="2">
        <f t="shared" si="194"/>
        <v>18.013677216545513</v>
      </c>
      <c r="N1066" s="3" t="b">
        <f t="shared" si="203"/>
        <v>0</v>
      </c>
      <c r="O1066" s="3" t="str">
        <f t="shared" si="200"/>
        <v/>
      </c>
      <c r="P1066" s="4" t="str">
        <f t="shared" si="201"/>
        <v/>
      </c>
      <c r="Q1066" s="4" t="str">
        <f t="shared" si="202"/>
        <v/>
      </c>
      <c r="R1066" s="4" t="str">
        <f t="shared" si="195"/>
        <v/>
      </c>
      <c r="S1066" s="4" t="str">
        <f t="shared" si="196"/>
        <v/>
      </c>
      <c r="T1066" s="100" t="str">
        <f t="shared" si="197"/>
        <v/>
      </c>
      <c r="V1066" s="113"/>
    </row>
    <row r="1067" spans="8:22" s="103" customFormat="1" x14ac:dyDescent="0.2">
      <c r="H1067" s="14" t="e">
        <f t="shared" si="198"/>
        <v>#NUM!</v>
      </c>
      <c r="I1067" s="104" t="e">
        <f>IF(ISNUMBER(results!C$38),4*PI()*F1067/((G1067*0.001)^2*results!C$38),4*PI()*F1067/((G1067*0.001)^2*results!D$38))</f>
        <v>#DIV/0!</v>
      </c>
      <c r="J1067" s="15">
        <f t="shared" si="199"/>
        <v>5.6999999999999877</v>
      </c>
      <c r="K1067" s="5">
        <f t="shared" si="192"/>
        <v>302</v>
      </c>
      <c r="L1067" s="1">
        <f t="shared" si="193"/>
        <v>5.6970934865054046</v>
      </c>
      <c r="M1067" s="2">
        <f t="shared" si="194"/>
        <v>18.013677216545513</v>
      </c>
      <c r="N1067" s="3" t="b">
        <f t="shared" si="203"/>
        <v>0</v>
      </c>
      <c r="O1067" s="3" t="str">
        <f t="shared" si="200"/>
        <v/>
      </c>
      <c r="P1067" s="4" t="str">
        <f t="shared" si="201"/>
        <v/>
      </c>
      <c r="Q1067" s="4" t="str">
        <f t="shared" si="202"/>
        <v/>
      </c>
      <c r="R1067" s="4" t="str">
        <f t="shared" si="195"/>
        <v/>
      </c>
      <c r="S1067" s="4" t="str">
        <f t="shared" si="196"/>
        <v/>
      </c>
      <c r="T1067" s="100" t="str">
        <f t="shared" si="197"/>
        <v/>
      </c>
      <c r="V1067" s="113"/>
    </row>
    <row r="1068" spans="8:22" s="103" customFormat="1" x14ac:dyDescent="0.2">
      <c r="H1068" s="14" t="e">
        <f t="shared" si="198"/>
        <v>#NUM!</v>
      </c>
      <c r="I1068" s="104" t="e">
        <f>IF(ISNUMBER(results!C$38),4*PI()*F1068/((G1068*0.001)^2*results!C$38),4*PI()*F1068/((G1068*0.001)^2*results!D$38))</f>
        <v>#DIV/0!</v>
      </c>
      <c r="J1068" s="15">
        <f t="shared" si="199"/>
        <v>5.6999999999999877</v>
      </c>
      <c r="K1068" s="5">
        <f t="shared" si="192"/>
        <v>302</v>
      </c>
      <c r="L1068" s="1">
        <f t="shared" si="193"/>
        <v>5.6970934865054046</v>
      </c>
      <c r="M1068" s="2">
        <f t="shared" si="194"/>
        <v>18.013677216545513</v>
      </c>
      <c r="N1068" s="3" t="b">
        <f t="shared" si="203"/>
        <v>0</v>
      </c>
      <c r="O1068" s="3" t="str">
        <f t="shared" si="200"/>
        <v/>
      </c>
      <c r="P1068" s="4" t="str">
        <f t="shared" si="201"/>
        <v/>
      </c>
      <c r="Q1068" s="4" t="str">
        <f t="shared" si="202"/>
        <v/>
      </c>
      <c r="R1068" s="4" t="str">
        <f t="shared" si="195"/>
        <v/>
      </c>
      <c r="S1068" s="4" t="str">
        <f t="shared" si="196"/>
        <v/>
      </c>
      <c r="T1068" s="100" t="str">
        <f t="shared" si="197"/>
        <v/>
      </c>
      <c r="V1068" s="113"/>
    </row>
    <row r="1069" spans="8:22" s="103" customFormat="1" x14ac:dyDescent="0.2">
      <c r="H1069" s="14" t="e">
        <f t="shared" si="198"/>
        <v>#NUM!</v>
      </c>
      <c r="I1069" s="104" t="e">
        <f>IF(ISNUMBER(results!C$38),4*PI()*F1069/((G1069*0.001)^2*results!C$38),4*PI()*F1069/((G1069*0.001)^2*results!D$38))</f>
        <v>#DIV/0!</v>
      </c>
      <c r="J1069" s="15">
        <f t="shared" si="199"/>
        <v>5.6999999999999877</v>
      </c>
      <c r="K1069" s="5">
        <f t="shared" si="192"/>
        <v>302</v>
      </c>
      <c r="L1069" s="1">
        <f t="shared" si="193"/>
        <v>5.6970934865054046</v>
      </c>
      <c r="M1069" s="2">
        <f t="shared" si="194"/>
        <v>18.013677216545513</v>
      </c>
      <c r="N1069" s="3" t="b">
        <f t="shared" si="203"/>
        <v>0</v>
      </c>
      <c r="O1069" s="3" t="str">
        <f t="shared" si="200"/>
        <v/>
      </c>
      <c r="P1069" s="4" t="str">
        <f t="shared" si="201"/>
        <v/>
      </c>
      <c r="Q1069" s="4" t="str">
        <f t="shared" si="202"/>
        <v/>
      </c>
      <c r="R1069" s="4" t="str">
        <f t="shared" si="195"/>
        <v/>
      </c>
      <c r="S1069" s="4" t="str">
        <f t="shared" si="196"/>
        <v/>
      </c>
      <c r="T1069" s="100" t="str">
        <f t="shared" si="197"/>
        <v/>
      </c>
      <c r="V1069" s="113"/>
    </row>
    <row r="1070" spans="8:22" s="103" customFormat="1" x14ac:dyDescent="0.2">
      <c r="H1070" s="14" t="e">
        <f t="shared" si="198"/>
        <v>#NUM!</v>
      </c>
      <c r="I1070" s="104" t="e">
        <f>IF(ISNUMBER(results!C$38),4*PI()*F1070/((G1070*0.001)^2*results!C$38),4*PI()*F1070/((G1070*0.001)^2*results!D$38))</f>
        <v>#DIV/0!</v>
      </c>
      <c r="J1070" s="15">
        <f t="shared" si="199"/>
        <v>5.6999999999999877</v>
      </c>
      <c r="K1070" s="5">
        <f t="shared" si="192"/>
        <v>302</v>
      </c>
      <c r="L1070" s="1">
        <f t="shared" si="193"/>
        <v>5.6970934865054046</v>
      </c>
      <c r="M1070" s="2">
        <f t="shared" si="194"/>
        <v>18.013677216545513</v>
      </c>
      <c r="N1070" s="3" t="b">
        <f t="shared" si="203"/>
        <v>0</v>
      </c>
      <c r="O1070" s="3" t="str">
        <f t="shared" si="200"/>
        <v/>
      </c>
      <c r="P1070" s="4" t="str">
        <f t="shared" si="201"/>
        <v/>
      </c>
      <c r="Q1070" s="4" t="str">
        <f t="shared" si="202"/>
        <v/>
      </c>
      <c r="R1070" s="4" t="str">
        <f t="shared" si="195"/>
        <v/>
      </c>
      <c r="S1070" s="4" t="str">
        <f t="shared" si="196"/>
        <v/>
      </c>
      <c r="T1070" s="100" t="str">
        <f t="shared" si="197"/>
        <v/>
      </c>
      <c r="V1070" s="113"/>
    </row>
    <row r="1071" spans="8:22" s="103" customFormat="1" x14ac:dyDescent="0.2">
      <c r="H1071" s="14" t="e">
        <f t="shared" si="198"/>
        <v>#NUM!</v>
      </c>
      <c r="I1071" s="104" t="e">
        <f>IF(ISNUMBER(results!C$38),4*PI()*F1071/((G1071*0.001)^2*results!C$38),4*PI()*F1071/((G1071*0.001)^2*results!D$38))</f>
        <v>#DIV/0!</v>
      </c>
      <c r="J1071" s="15">
        <f t="shared" si="199"/>
        <v>5.6999999999999877</v>
      </c>
      <c r="K1071" s="5">
        <f t="shared" si="192"/>
        <v>302</v>
      </c>
      <c r="L1071" s="1">
        <f t="shared" si="193"/>
        <v>5.6970934865054046</v>
      </c>
      <c r="M1071" s="2">
        <f t="shared" si="194"/>
        <v>18.013677216545513</v>
      </c>
      <c r="N1071" s="3" t="b">
        <f t="shared" si="203"/>
        <v>0</v>
      </c>
      <c r="O1071" s="3" t="str">
        <f t="shared" si="200"/>
        <v/>
      </c>
      <c r="P1071" s="4" t="str">
        <f t="shared" si="201"/>
        <v/>
      </c>
      <c r="Q1071" s="4" t="str">
        <f t="shared" si="202"/>
        <v/>
      </c>
      <c r="R1071" s="4" t="str">
        <f t="shared" si="195"/>
        <v/>
      </c>
      <c r="S1071" s="4" t="str">
        <f t="shared" si="196"/>
        <v/>
      </c>
      <c r="T1071" s="100" t="str">
        <f t="shared" si="197"/>
        <v/>
      </c>
      <c r="V1071" s="113"/>
    </row>
    <row r="1072" spans="8:22" s="103" customFormat="1" x14ac:dyDescent="0.2">
      <c r="H1072" s="14" t="e">
        <f t="shared" si="198"/>
        <v>#NUM!</v>
      </c>
      <c r="I1072" s="104" t="e">
        <f>IF(ISNUMBER(results!C$38),4*PI()*F1072/((G1072*0.001)^2*results!C$38),4*PI()*F1072/((G1072*0.001)^2*results!D$38))</f>
        <v>#DIV/0!</v>
      </c>
      <c r="J1072" s="15">
        <f t="shared" si="199"/>
        <v>5.6999999999999877</v>
      </c>
      <c r="K1072" s="5">
        <f t="shared" si="192"/>
        <v>302</v>
      </c>
      <c r="L1072" s="1">
        <f t="shared" si="193"/>
        <v>5.6970934865054046</v>
      </c>
      <c r="M1072" s="2">
        <f t="shared" si="194"/>
        <v>18.013677216545513</v>
      </c>
      <c r="N1072" s="3" t="b">
        <f t="shared" si="203"/>
        <v>0</v>
      </c>
      <c r="O1072" s="3" t="str">
        <f t="shared" si="200"/>
        <v/>
      </c>
      <c r="P1072" s="4" t="str">
        <f t="shared" si="201"/>
        <v/>
      </c>
      <c r="Q1072" s="4" t="str">
        <f t="shared" si="202"/>
        <v/>
      </c>
      <c r="R1072" s="4" t="str">
        <f t="shared" si="195"/>
        <v/>
      </c>
      <c r="S1072" s="4" t="str">
        <f t="shared" si="196"/>
        <v/>
      </c>
      <c r="T1072" s="100" t="str">
        <f t="shared" si="197"/>
        <v/>
      </c>
      <c r="V1072" s="113"/>
    </row>
    <row r="1073" spans="8:22" s="103" customFormat="1" x14ac:dyDescent="0.2">
      <c r="H1073" s="14" t="e">
        <f t="shared" si="198"/>
        <v>#NUM!</v>
      </c>
      <c r="I1073" s="104" t="e">
        <f>IF(ISNUMBER(results!C$38),4*PI()*F1073/((G1073*0.001)^2*results!C$38),4*PI()*F1073/((G1073*0.001)^2*results!D$38))</f>
        <v>#DIV/0!</v>
      </c>
      <c r="J1073" s="15">
        <f t="shared" si="199"/>
        <v>5.6999999999999877</v>
      </c>
      <c r="K1073" s="5">
        <f t="shared" si="192"/>
        <v>302</v>
      </c>
      <c r="L1073" s="1">
        <f t="shared" si="193"/>
        <v>5.6970934865054046</v>
      </c>
      <c r="M1073" s="2">
        <f t="shared" si="194"/>
        <v>18.013677216545513</v>
      </c>
      <c r="N1073" s="3" t="b">
        <f t="shared" si="203"/>
        <v>0</v>
      </c>
      <c r="O1073" s="3" t="str">
        <f t="shared" si="200"/>
        <v/>
      </c>
      <c r="P1073" s="4" t="str">
        <f t="shared" si="201"/>
        <v/>
      </c>
      <c r="Q1073" s="4" t="str">
        <f t="shared" si="202"/>
        <v/>
      </c>
      <c r="R1073" s="4" t="str">
        <f t="shared" si="195"/>
        <v/>
      </c>
      <c r="S1073" s="4" t="str">
        <f t="shared" si="196"/>
        <v/>
      </c>
      <c r="T1073" s="100" t="str">
        <f t="shared" si="197"/>
        <v/>
      </c>
      <c r="V1073" s="113"/>
    </row>
    <row r="1074" spans="8:22" s="103" customFormat="1" x14ac:dyDescent="0.2">
      <c r="H1074" s="14" t="e">
        <f t="shared" si="198"/>
        <v>#NUM!</v>
      </c>
      <c r="I1074" s="104" t="e">
        <f>IF(ISNUMBER(results!C$38),4*PI()*F1074/((G1074*0.001)^2*results!C$38),4*PI()*F1074/((G1074*0.001)^2*results!D$38))</f>
        <v>#DIV/0!</v>
      </c>
      <c r="J1074" s="15">
        <f t="shared" si="199"/>
        <v>5.6999999999999877</v>
      </c>
      <c r="K1074" s="5">
        <f t="shared" si="192"/>
        <v>302</v>
      </c>
      <c r="L1074" s="1">
        <f t="shared" si="193"/>
        <v>5.6970934865054046</v>
      </c>
      <c r="M1074" s="2">
        <f t="shared" si="194"/>
        <v>18.013677216545513</v>
      </c>
      <c r="N1074" s="3" t="b">
        <f t="shared" si="203"/>
        <v>0</v>
      </c>
      <c r="O1074" s="3" t="str">
        <f t="shared" si="200"/>
        <v/>
      </c>
      <c r="P1074" s="4" t="str">
        <f t="shared" si="201"/>
        <v/>
      </c>
      <c r="Q1074" s="4" t="str">
        <f t="shared" si="202"/>
        <v/>
      </c>
      <c r="R1074" s="4" t="str">
        <f t="shared" si="195"/>
        <v/>
      </c>
      <c r="S1074" s="4" t="str">
        <f t="shared" si="196"/>
        <v/>
      </c>
      <c r="T1074" s="100" t="str">
        <f t="shared" si="197"/>
        <v/>
      </c>
      <c r="V1074" s="113"/>
    </row>
    <row r="1075" spans="8:22" s="103" customFormat="1" x14ac:dyDescent="0.2">
      <c r="H1075" s="14" t="e">
        <f t="shared" si="198"/>
        <v>#NUM!</v>
      </c>
      <c r="I1075" s="104" t="e">
        <f>IF(ISNUMBER(results!C$38),4*PI()*F1075/((G1075*0.001)^2*results!C$38),4*PI()*F1075/((G1075*0.001)^2*results!D$38))</f>
        <v>#DIV/0!</v>
      </c>
      <c r="J1075" s="15">
        <f t="shared" si="199"/>
        <v>5.6999999999999877</v>
      </c>
      <c r="K1075" s="5">
        <f t="shared" si="192"/>
        <v>302</v>
      </c>
      <c r="L1075" s="1">
        <f t="shared" si="193"/>
        <v>5.6970934865054046</v>
      </c>
      <c r="M1075" s="2">
        <f t="shared" si="194"/>
        <v>18.013677216545513</v>
      </c>
      <c r="N1075" s="3" t="b">
        <f t="shared" si="203"/>
        <v>0</v>
      </c>
      <c r="O1075" s="3" t="str">
        <f t="shared" si="200"/>
        <v/>
      </c>
      <c r="P1075" s="4" t="str">
        <f t="shared" si="201"/>
        <v/>
      </c>
      <c r="Q1075" s="4" t="str">
        <f t="shared" si="202"/>
        <v/>
      </c>
      <c r="R1075" s="4" t="str">
        <f t="shared" si="195"/>
        <v/>
      </c>
      <c r="S1075" s="4" t="str">
        <f t="shared" si="196"/>
        <v/>
      </c>
      <c r="T1075" s="100" t="str">
        <f t="shared" si="197"/>
        <v/>
      </c>
      <c r="V1075" s="113"/>
    </row>
    <row r="1076" spans="8:22" s="103" customFormat="1" x14ac:dyDescent="0.2">
      <c r="H1076" s="14" t="e">
        <f t="shared" si="198"/>
        <v>#NUM!</v>
      </c>
      <c r="I1076" s="104" t="e">
        <f>IF(ISNUMBER(results!C$38),4*PI()*F1076/((G1076*0.001)^2*results!C$38),4*PI()*F1076/((G1076*0.001)^2*results!D$38))</f>
        <v>#DIV/0!</v>
      </c>
      <c r="J1076" s="15">
        <f t="shared" si="199"/>
        <v>5.6999999999999877</v>
      </c>
      <c r="K1076" s="5">
        <f t="shared" si="192"/>
        <v>302</v>
      </c>
      <c r="L1076" s="1">
        <f t="shared" si="193"/>
        <v>5.6970934865054046</v>
      </c>
      <c r="M1076" s="2">
        <f t="shared" si="194"/>
        <v>18.013677216545513</v>
      </c>
      <c r="N1076" s="3" t="b">
        <f t="shared" si="203"/>
        <v>0</v>
      </c>
      <c r="O1076" s="3" t="str">
        <f t="shared" si="200"/>
        <v/>
      </c>
      <c r="P1076" s="4" t="str">
        <f t="shared" si="201"/>
        <v/>
      </c>
      <c r="Q1076" s="4" t="str">
        <f t="shared" si="202"/>
        <v/>
      </c>
      <c r="R1076" s="4" t="str">
        <f t="shared" si="195"/>
        <v/>
      </c>
      <c r="S1076" s="4" t="str">
        <f t="shared" si="196"/>
        <v/>
      </c>
      <c r="T1076" s="100" t="str">
        <f t="shared" si="197"/>
        <v/>
      </c>
      <c r="V1076" s="113"/>
    </row>
    <row r="1077" spans="8:22" s="103" customFormat="1" x14ac:dyDescent="0.2">
      <c r="H1077" s="14" t="e">
        <f t="shared" si="198"/>
        <v>#NUM!</v>
      </c>
      <c r="I1077" s="104" t="e">
        <f>IF(ISNUMBER(results!C$38),4*PI()*F1077/((G1077*0.001)^2*results!C$38),4*PI()*F1077/((G1077*0.001)^2*results!D$38))</f>
        <v>#DIV/0!</v>
      </c>
      <c r="J1077" s="15">
        <f t="shared" si="199"/>
        <v>5.6999999999999877</v>
      </c>
      <c r="K1077" s="5">
        <f t="shared" si="192"/>
        <v>302</v>
      </c>
      <c r="L1077" s="1">
        <f t="shared" si="193"/>
        <v>5.6970934865054046</v>
      </c>
      <c r="M1077" s="2">
        <f t="shared" si="194"/>
        <v>18.013677216545513</v>
      </c>
      <c r="N1077" s="3" t="b">
        <f t="shared" si="203"/>
        <v>0</v>
      </c>
      <c r="O1077" s="3" t="str">
        <f t="shared" si="200"/>
        <v/>
      </c>
      <c r="P1077" s="4" t="str">
        <f t="shared" si="201"/>
        <v/>
      </c>
      <c r="Q1077" s="4" t="str">
        <f t="shared" si="202"/>
        <v/>
      </c>
      <c r="R1077" s="4" t="str">
        <f t="shared" si="195"/>
        <v/>
      </c>
      <c r="S1077" s="4" t="str">
        <f t="shared" si="196"/>
        <v/>
      </c>
      <c r="T1077" s="100" t="str">
        <f t="shared" si="197"/>
        <v/>
      </c>
      <c r="V1077" s="113"/>
    </row>
    <row r="1078" spans="8:22" s="103" customFormat="1" x14ac:dyDescent="0.2">
      <c r="H1078" s="14" t="e">
        <f t="shared" si="198"/>
        <v>#NUM!</v>
      </c>
      <c r="I1078" s="104" t="e">
        <f>IF(ISNUMBER(results!C$38),4*PI()*F1078/((G1078*0.001)^2*results!C$38),4*PI()*F1078/((G1078*0.001)^2*results!D$38))</f>
        <v>#DIV/0!</v>
      </c>
      <c r="J1078" s="15">
        <f t="shared" si="199"/>
        <v>5.6999999999999877</v>
      </c>
      <c r="K1078" s="5">
        <f t="shared" si="192"/>
        <v>302</v>
      </c>
      <c r="L1078" s="1">
        <f t="shared" si="193"/>
        <v>5.6970934865054046</v>
      </c>
      <c r="M1078" s="2">
        <f t="shared" si="194"/>
        <v>18.013677216545513</v>
      </c>
      <c r="N1078" s="3" t="b">
        <f t="shared" si="203"/>
        <v>0</v>
      </c>
      <c r="O1078" s="3" t="str">
        <f t="shared" si="200"/>
        <v/>
      </c>
      <c r="P1078" s="4" t="str">
        <f t="shared" si="201"/>
        <v/>
      </c>
      <c r="Q1078" s="4" t="str">
        <f t="shared" si="202"/>
        <v/>
      </c>
      <c r="R1078" s="4" t="str">
        <f t="shared" si="195"/>
        <v/>
      </c>
      <c r="S1078" s="4" t="str">
        <f t="shared" si="196"/>
        <v/>
      </c>
      <c r="T1078" s="100" t="str">
        <f t="shared" si="197"/>
        <v/>
      </c>
      <c r="V1078" s="113"/>
    </row>
    <row r="1079" spans="8:22" s="103" customFormat="1" x14ac:dyDescent="0.2">
      <c r="H1079" s="14" t="e">
        <f t="shared" si="198"/>
        <v>#NUM!</v>
      </c>
      <c r="I1079" s="104" t="e">
        <f>IF(ISNUMBER(results!C$38),4*PI()*F1079/((G1079*0.001)^2*results!C$38),4*PI()*F1079/((G1079*0.001)^2*results!D$38))</f>
        <v>#DIV/0!</v>
      </c>
      <c r="J1079" s="15">
        <f t="shared" si="199"/>
        <v>5.6999999999999877</v>
      </c>
      <c r="K1079" s="5">
        <f t="shared" si="192"/>
        <v>302</v>
      </c>
      <c r="L1079" s="1">
        <f t="shared" si="193"/>
        <v>5.6970934865054046</v>
      </c>
      <c r="M1079" s="2">
        <f t="shared" si="194"/>
        <v>18.013677216545513</v>
      </c>
      <c r="N1079" s="3" t="b">
        <f t="shared" si="203"/>
        <v>0</v>
      </c>
      <c r="O1079" s="3" t="str">
        <f t="shared" si="200"/>
        <v/>
      </c>
      <c r="P1079" s="4" t="str">
        <f t="shared" si="201"/>
        <v/>
      </c>
      <c r="Q1079" s="4" t="str">
        <f t="shared" si="202"/>
        <v/>
      </c>
      <c r="R1079" s="4" t="str">
        <f t="shared" si="195"/>
        <v/>
      </c>
      <c r="S1079" s="4" t="str">
        <f t="shared" si="196"/>
        <v/>
      </c>
      <c r="T1079" s="100" t="str">
        <f t="shared" si="197"/>
        <v/>
      </c>
      <c r="V1079" s="113"/>
    </row>
    <row r="1080" spans="8:22" s="103" customFormat="1" x14ac:dyDescent="0.2">
      <c r="H1080" s="14" t="e">
        <f t="shared" si="198"/>
        <v>#NUM!</v>
      </c>
      <c r="I1080" s="104" t="e">
        <f>IF(ISNUMBER(results!C$38),4*PI()*F1080/((G1080*0.001)^2*results!C$38),4*PI()*F1080/((G1080*0.001)^2*results!D$38))</f>
        <v>#DIV/0!</v>
      </c>
      <c r="J1080" s="15">
        <f t="shared" si="199"/>
        <v>5.6999999999999877</v>
      </c>
      <c r="K1080" s="5">
        <f t="shared" si="192"/>
        <v>302</v>
      </c>
      <c r="L1080" s="1">
        <f t="shared" si="193"/>
        <v>5.6970934865054046</v>
      </c>
      <c r="M1080" s="2">
        <f t="shared" si="194"/>
        <v>18.013677216545513</v>
      </c>
      <c r="N1080" s="3" t="b">
        <f t="shared" si="203"/>
        <v>0</v>
      </c>
      <c r="O1080" s="3" t="str">
        <f t="shared" si="200"/>
        <v/>
      </c>
      <c r="P1080" s="4" t="str">
        <f t="shared" si="201"/>
        <v/>
      </c>
      <c r="Q1080" s="4" t="str">
        <f t="shared" si="202"/>
        <v/>
      </c>
      <c r="R1080" s="4" t="str">
        <f t="shared" si="195"/>
        <v/>
      </c>
      <c r="S1080" s="4" t="str">
        <f t="shared" si="196"/>
        <v/>
      </c>
      <c r="T1080" s="100" t="str">
        <f t="shared" si="197"/>
        <v/>
      </c>
      <c r="V1080" s="113"/>
    </row>
    <row r="1081" spans="8:22" s="103" customFormat="1" x14ac:dyDescent="0.2">
      <c r="H1081" s="14" t="e">
        <f t="shared" si="198"/>
        <v>#NUM!</v>
      </c>
      <c r="I1081" s="104" t="e">
        <f>IF(ISNUMBER(results!C$38),4*PI()*F1081/((G1081*0.001)^2*results!C$38),4*PI()*F1081/((G1081*0.001)^2*results!D$38))</f>
        <v>#DIV/0!</v>
      </c>
      <c r="J1081" s="15">
        <f t="shared" si="199"/>
        <v>5.6999999999999877</v>
      </c>
      <c r="K1081" s="5">
        <f t="shared" si="192"/>
        <v>302</v>
      </c>
      <c r="L1081" s="1">
        <f t="shared" si="193"/>
        <v>5.6970934865054046</v>
      </c>
      <c r="M1081" s="2">
        <f t="shared" si="194"/>
        <v>18.013677216545513</v>
      </c>
      <c r="N1081" s="3" t="b">
        <f t="shared" si="203"/>
        <v>0</v>
      </c>
      <c r="O1081" s="3" t="str">
        <f t="shared" si="200"/>
        <v/>
      </c>
      <c r="P1081" s="4" t="str">
        <f t="shared" si="201"/>
        <v/>
      </c>
      <c r="Q1081" s="4" t="str">
        <f t="shared" si="202"/>
        <v/>
      </c>
      <c r="R1081" s="4" t="str">
        <f t="shared" si="195"/>
        <v/>
      </c>
      <c r="S1081" s="4" t="str">
        <f t="shared" si="196"/>
        <v/>
      </c>
      <c r="T1081" s="100" t="str">
        <f t="shared" si="197"/>
        <v/>
      </c>
      <c r="V1081" s="113"/>
    </row>
    <row r="1082" spans="8:22" s="103" customFormat="1" x14ac:dyDescent="0.2">
      <c r="H1082" s="14" t="e">
        <f t="shared" si="198"/>
        <v>#NUM!</v>
      </c>
      <c r="I1082" s="104" t="e">
        <f>IF(ISNUMBER(results!C$38),4*PI()*F1082/((G1082*0.001)^2*results!C$38),4*PI()*F1082/((G1082*0.001)^2*results!D$38))</f>
        <v>#DIV/0!</v>
      </c>
      <c r="J1082" s="15">
        <f t="shared" si="199"/>
        <v>5.6999999999999877</v>
      </c>
      <c r="K1082" s="5">
        <f t="shared" si="192"/>
        <v>302</v>
      </c>
      <c r="L1082" s="1">
        <f t="shared" si="193"/>
        <v>5.6970934865054046</v>
      </c>
      <c r="M1082" s="2">
        <f t="shared" si="194"/>
        <v>18.013677216545513</v>
      </c>
      <c r="N1082" s="3" t="b">
        <f t="shared" si="203"/>
        <v>0</v>
      </c>
      <c r="O1082" s="3" t="str">
        <f t="shared" si="200"/>
        <v/>
      </c>
      <c r="P1082" s="4" t="str">
        <f t="shared" si="201"/>
        <v/>
      </c>
      <c r="Q1082" s="4" t="str">
        <f t="shared" si="202"/>
        <v/>
      </c>
      <c r="R1082" s="4" t="str">
        <f t="shared" si="195"/>
        <v/>
      </c>
      <c r="S1082" s="4" t="str">
        <f t="shared" si="196"/>
        <v/>
      </c>
      <c r="T1082" s="100" t="str">
        <f t="shared" si="197"/>
        <v/>
      </c>
      <c r="V1082" s="113"/>
    </row>
    <row r="1083" spans="8:22" s="103" customFormat="1" x14ac:dyDescent="0.2">
      <c r="H1083" s="14" t="e">
        <f t="shared" si="198"/>
        <v>#NUM!</v>
      </c>
      <c r="I1083" s="104" t="e">
        <f>IF(ISNUMBER(results!C$38),4*PI()*F1083/((G1083*0.001)^2*results!C$38),4*PI()*F1083/((G1083*0.001)^2*results!D$38))</f>
        <v>#DIV/0!</v>
      </c>
      <c r="J1083" s="15">
        <f t="shared" si="199"/>
        <v>5.6999999999999877</v>
      </c>
      <c r="K1083" s="5">
        <f t="shared" si="192"/>
        <v>302</v>
      </c>
      <c r="L1083" s="1">
        <f t="shared" si="193"/>
        <v>5.6970934865054046</v>
      </c>
      <c r="M1083" s="2">
        <f t="shared" si="194"/>
        <v>18.013677216545513</v>
      </c>
      <c r="N1083" s="3" t="b">
        <f t="shared" si="203"/>
        <v>0</v>
      </c>
      <c r="O1083" s="3" t="str">
        <f t="shared" si="200"/>
        <v/>
      </c>
      <c r="P1083" s="4" t="str">
        <f t="shared" si="201"/>
        <v/>
      </c>
      <c r="Q1083" s="4" t="str">
        <f t="shared" si="202"/>
        <v/>
      </c>
      <c r="R1083" s="4" t="str">
        <f t="shared" si="195"/>
        <v/>
      </c>
      <c r="S1083" s="4" t="str">
        <f t="shared" si="196"/>
        <v/>
      </c>
      <c r="T1083" s="100" t="str">
        <f t="shared" si="197"/>
        <v/>
      </c>
      <c r="V1083" s="113"/>
    </row>
    <row r="1084" spans="8:22" s="103" customFormat="1" x14ac:dyDescent="0.2">
      <c r="H1084" s="14" t="e">
        <f t="shared" si="198"/>
        <v>#NUM!</v>
      </c>
      <c r="I1084" s="104" t="e">
        <f>IF(ISNUMBER(results!C$38),4*PI()*F1084/((G1084*0.001)^2*results!C$38),4*PI()*F1084/((G1084*0.001)^2*results!D$38))</f>
        <v>#DIV/0!</v>
      </c>
      <c r="J1084" s="15">
        <f t="shared" si="199"/>
        <v>5.6999999999999877</v>
      </c>
      <c r="K1084" s="5">
        <f t="shared" si="192"/>
        <v>302</v>
      </c>
      <c r="L1084" s="1">
        <f t="shared" si="193"/>
        <v>5.6970934865054046</v>
      </c>
      <c r="M1084" s="2">
        <f t="shared" si="194"/>
        <v>18.013677216545513</v>
      </c>
      <c r="N1084" s="3" t="b">
        <f t="shared" si="203"/>
        <v>0</v>
      </c>
      <c r="O1084" s="3" t="str">
        <f t="shared" si="200"/>
        <v/>
      </c>
      <c r="P1084" s="4" t="str">
        <f t="shared" si="201"/>
        <v/>
      </c>
      <c r="Q1084" s="4" t="str">
        <f t="shared" si="202"/>
        <v/>
      </c>
      <c r="R1084" s="4" t="str">
        <f t="shared" si="195"/>
        <v/>
      </c>
      <c r="S1084" s="4" t="str">
        <f t="shared" si="196"/>
        <v/>
      </c>
      <c r="T1084" s="100" t="str">
        <f t="shared" si="197"/>
        <v/>
      </c>
      <c r="V1084" s="113"/>
    </row>
    <row r="1085" spans="8:22" s="103" customFormat="1" x14ac:dyDescent="0.2">
      <c r="H1085" s="14" t="e">
        <f t="shared" si="198"/>
        <v>#NUM!</v>
      </c>
      <c r="I1085" s="104" t="e">
        <f>IF(ISNUMBER(results!C$38),4*PI()*F1085/((G1085*0.001)^2*results!C$38),4*PI()*F1085/((G1085*0.001)^2*results!D$38))</f>
        <v>#DIV/0!</v>
      </c>
      <c r="J1085" s="15">
        <f t="shared" si="199"/>
        <v>5.6999999999999877</v>
      </c>
      <c r="K1085" s="5">
        <f t="shared" si="192"/>
        <v>302</v>
      </c>
      <c r="L1085" s="1">
        <f t="shared" si="193"/>
        <v>5.6970934865054046</v>
      </c>
      <c r="M1085" s="2">
        <f t="shared" si="194"/>
        <v>18.013677216545513</v>
      </c>
      <c r="N1085" s="3" t="b">
        <f t="shared" si="203"/>
        <v>0</v>
      </c>
      <c r="O1085" s="3" t="str">
        <f t="shared" si="200"/>
        <v/>
      </c>
      <c r="P1085" s="4" t="str">
        <f t="shared" si="201"/>
        <v/>
      </c>
      <c r="Q1085" s="4" t="str">
        <f t="shared" si="202"/>
        <v/>
      </c>
      <c r="R1085" s="4" t="str">
        <f t="shared" si="195"/>
        <v/>
      </c>
      <c r="S1085" s="4" t="str">
        <f t="shared" si="196"/>
        <v/>
      </c>
      <c r="T1085" s="100" t="str">
        <f t="shared" si="197"/>
        <v/>
      </c>
      <c r="V1085" s="113"/>
    </row>
    <row r="1086" spans="8:22" s="103" customFormat="1" x14ac:dyDescent="0.2">
      <c r="H1086" s="14" t="e">
        <f t="shared" si="198"/>
        <v>#NUM!</v>
      </c>
      <c r="I1086" s="104" t="e">
        <f>IF(ISNUMBER(results!C$38),4*PI()*F1086/((G1086*0.001)^2*results!C$38),4*PI()*F1086/((G1086*0.001)^2*results!D$38))</f>
        <v>#DIV/0!</v>
      </c>
      <c r="J1086" s="15">
        <f t="shared" si="199"/>
        <v>5.6999999999999877</v>
      </c>
      <c r="K1086" s="5">
        <f t="shared" si="192"/>
        <v>302</v>
      </c>
      <c r="L1086" s="1">
        <f t="shared" si="193"/>
        <v>5.6970934865054046</v>
      </c>
      <c r="M1086" s="2">
        <f t="shared" si="194"/>
        <v>18.013677216545513</v>
      </c>
      <c r="N1086" s="3" t="b">
        <f t="shared" si="203"/>
        <v>0</v>
      </c>
      <c r="O1086" s="3" t="str">
        <f t="shared" si="200"/>
        <v/>
      </c>
      <c r="P1086" s="4" t="str">
        <f t="shared" si="201"/>
        <v/>
      </c>
      <c r="Q1086" s="4" t="str">
        <f t="shared" si="202"/>
        <v/>
      </c>
      <c r="R1086" s="4" t="str">
        <f t="shared" si="195"/>
        <v/>
      </c>
      <c r="S1086" s="4" t="str">
        <f t="shared" si="196"/>
        <v/>
      </c>
      <c r="T1086" s="100" t="str">
        <f t="shared" si="197"/>
        <v/>
      </c>
      <c r="V1086" s="113"/>
    </row>
    <row r="1087" spans="8:22" s="103" customFormat="1" x14ac:dyDescent="0.2">
      <c r="H1087" s="14" t="e">
        <f t="shared" si="198"/>
        <v>#NUM!</v>
      </c>
      <c r="I1087" s="104" t="e">
        <f>IF(ISNUMBER(results!C$38),4*PI()*F1087/((G1087*0.001)^2*results!C$38),4*PI()*F1087/((G1087*0.001)^2*results!D$38))</f>
        <v>#DIV/0!</v>
      </c>
      <c r="J1087" s="15">
        <f t="shared" si="199"/>
        <v>5.6999999999999877</v>
      </c>
      <c r="K1087" s="5">
        <f t="shared" si="192"/>
        <v>302</v>
      </c>
      <c r="L1087" s="1">
        <f t="shared" si="193"/>
        <v>5.6970934865054046</v>
      </c>
      <c r="M1087" s="2">
        <f t="shared" si="194"/>
        <v>18.013677216545513</v>
      </c>
      <c r="N1087" s="3" t="b">
        <f t="shared" si="203"/>
        <v>0</v>
      </c>
      <c r="O1087" s="3" t="str">
        <f t="shared" si="200"/>
        <v/>
      </c>
      <c r="P1087" s="4" t="str">
        <f t="shared" si="201"/>
        <v/>
      </c>
      <c r="Q1087" s="4" t="str">
        <f t="shared" si="202"/>
        <v/>
      </c>
      <c r="R1087" s="4" t="str">
        <f t="shared" si="195"/>
        <v/>
      </c>
      <c r="S1087" s="4" t="str">
        <f t="shared" si="196"/>
        <v/>
      </c>
      <c r="T1087" s="100" t="str">
        <f t="shared" si="197"/>
        <v/>
      </c>
      <c r="V1087" s="113"/>
    </row>
    <row r="1088" spans="8:22" s="103" customFormat="1" x14ac:dyDescent="0.2">
      <c r="H1088" s="14" t="e">
        <f t="shared" si="198"/>
        <v>#NUM!</v>
      </c>
      <c r="I1088" s="104" t="e">
        <f>IF(ISNUMBER(results!C$38),4*PI()*F1088/((G1088*0.001)^2*results!C$38),4*PI()*F1088/((G1088*0.001)^2*results!D$38))</f>
        <v>#DIV/0!</v>
      </c>
      <c r="J1088" s="15">
        <f t="shared" si="199"/>
        <v>5.6999999999999877</v>
      </c>
      <c r="K1088" s="5">
        <f t="shared" si="192"/>
        <v>302</v>
      </c>
      <c r="L1088" s="1">
        <f t="shared" si="193"/>
        <v>5.6970934865054046</v>
      </c>
      <c r="M1088" s="2">
        <f t="shared" si="194"/>
        <v>18.013677216545513</v>
      </c>
      <c r="N1088" s="3" t="b">
        <f t="shared" si="203"/>
        <v>0</v>
      </c>
      <c r="O1088" s="3" t="str">
        <f t="shared" si="200"/>
        <v/>
      </c>
      <c r="P1088" s="4" t="str">
        <f t="shared" si="201"/>
        <v/>
      </c>
      <c r="Q1088" s="4" t="str">
        <f t="shared" si="202"/>
        <v/>
      </c>
      <c r="R1088" s="4" t="str">
        <f t="shared" si="195"/>
        <v/>
      </c>
      <c r="S1088" s="4" t="str">
        <f t="shared" si="196"/>
        <v/>
      </c>
      <c r="T1088" s="100" t="str">
        <f t="shared" si="197"/>
        <v/>
      </c>
      <c r="V1088" s="113"/>
    </row>
    <row r="1089" spans="8:22" s="103" customFormat="1" x14ac:dyDescent="0.2">
      <c r="H1089" s="14" t="e">
        <f t="shared" si="198"/>
        <v>#NUM!</v>
      </c>
      <c r="I1089" s="104" t="e">
        <f>IF(ISNUMBER(results!C$38),4*PI()*F1089/((G1089*0.001)^2*results!C$38),4*PI()*F1089/((G1089*0.001)^2*results!D$38))</f>
        <v>#DIV/0!</v>
      </c>
      <c r="J1089" s="15">
        <f t="shared" si="199"/>
        <v>5.6999999999999877</v>
      </c>
      <c r="K1089" s="5">
        <f t="shared" si="192"/>
        <v>302</v>
      </c>
      <c r="L1089" s="1">
        <f t="shared" si="193"/>
        <v>5.6970934865054046</v>
      </c>
      <c r="M1089" s="2">
        <f t="shared" si="194"/>
        <v>18.013677216545513</v>
      </c>
      <c r="N1089" s="3" t="b">
        <f t="shared" si="203"/>
        <v>0</v>
      </c>
      <c r="O1089" s="3" t="str">
        <f t="shared" si="200"/>
        <v/>
      </c>
      <c r="P1089" s="4" t="str">
        <f t="shared" si="201"/>
        <v/>
      </c>
      <c r="Q1089" s="4" t="str">
        <f t="shared" si="202"/>
        <v/>
      </c>
      <c r="R1089" s="4" t="str">
        <f t="shared" si="195"/>
        <v/>
      </c>
      <c r="S1089" s="4" t="str">
        <f t="shared" si="196"/>
        <v/>
      </c>
      <c r="T1089" s="100" t="str">
        <f t="shared" si="197"/>
        <v/>
      </c>
      <c r="V1089" s="113"/>
    </row>
    <row r="1090" spans="8:22" s="103" customFormat="1" x14ac:dyDescent="0.2">
      <c r="H1090" s="14" t="e">
        <f t="shared" si="198"/>
        <v>#NUM!</v>
      </c>
      <c r="I1090" s="104" t="e">
        <f>IF(ISNUMBER(results!C$38),4*PI()*F1090/((G1090*0.001)^2*results!C$38),4*PI()*F1090/((G1090*0.001)^2*results!D$38))</f>
        <v>#DIV/0!</v>
      </c>
      <c r="J1090" s="15">
        <f t="shared" si="199"/>
        <v>5.6999999999999877</v>
      </c>
      <c r="K1090" s="5">
        <f t="shared" si="192"/>
        <v>302</v>
      </c>
      <c r="L1090" s="1">
        <f t="shared" si="193"/>
        <v>5.6970934865054046</v>
      </c>
      <c r="M1090" s="2">
        <f t="shared" si="194"/>
        <v>18.013677216545513</v>
      </c>
      <c r="N1090" s="3" t="b">
        <f t="shared" si="203"/>
        <v>0</v>
      </c>
      <c r="O1090" s="3" t="str">
        <f t="shared" si="200"/>
        <v/>
      </c>
      <c r="P1090" s="4" t="str">
        <f t="shared" si="201"/>
        <v/>
      </c>
      <c r="Q1090" s="4" t="str">
        <f t="shared" si="202"/>
        <v/>
      </c>
      <c r="R1090" s="4" t="str">
        <f t="shared" si="195"/>
        <v/>
      </c>
      <c r="S1090" s="4" t="str">
        <f t="shared" si="196"/>
        <v/>
      </c>
      <c r="T1090" s="100" t="str">
        <f t="shared" si="197"/>
        <v/>
      </c>
      <c r="V1090" s="113"/>
    </row>
    <row r="1091" spans="8:22" s="103" customFormat="1" x14ac:dyDescent="0.2">
      <c r="H1091" s="14" t="e">
        <f t="shared" si="198"/>
        <v>#NUM!</v>
      </c>
      <c r="I1091" s="104" t="e">
        <f>IF(ISNUMBER(results!C$38),4*PI()*F1091/((G1091*0.001)^2*results!C$38),4*PI()*F1091/((G1091*0.001)^2*results!D$38))</f>
        <v>#DIV/0!</v>
      </c>
      <c r="J1091" s="15">
        <f t="shared" si="199"/>
        <v>5.6999999999999877</v>
      </c>
      <c r="K1091" s="5">
        <f t="shared" si="192"/>
        <v>302</v>
      </c>
      <c r="L1091" s="1">
        <f t="shared" si="193"/>
        <v>5.6970934865054046</v>
      </c>
      <c r="M1091" s="2">
        <f t="shared" si="194"/>
        <v>18.013677216545513</v>
      </c>
      <c r="N1091" s="3" t="b">
        <f t="shared" si="203"/>
        <v>0</v>
      </c>
      <c r="O1091" s="3" t="str">
        <f t="shared" si="200"/>
        <v/>
      </c>
      <c r="P1091" s="4" t="str">
        <f t="shared" si="201"/>
        <v/>
      </c>
      <c r="Q1091" s="4" t="str">
        <f t="shared" si="202"/>
        <v/>
      </c>
      <c r="R1091" s="4" t="str">
        <f t="shared" si="195"/>
        <v/>
      </c>
      <c r="S1091" s="4" t="str">
        <f t="shared" si="196"/>
        <v/>
      </c>
      <c r="T1091" s="100" t="str">
        <f t="shared" si="197"/>
        <v/>
      </c>
      <c r="V1091" s="113"/>
    </row>
    <row r="1092" spans="8:22" s="103" customFormat="1" x14ac:dyDescent="0.2">
      <c r="H1092" s="14" t="e">
        <f t="shared" si="198"/>
        <v>#NUM!</v>
      </c>
      <c r="I1092" s="104" t="e">
        <f>IF(ISNUMBER(results!C$38),4*PI()*F1092/((G1092*0.001)^2*results!C$38),4*PI()*F1092/((G1092*0.001)^2*results!D$38))</f>
        <v>#DIV/0!</v>
      </c>
      <c r="J1092" s="15">
        <f t="shared" si="199"/>
        <v>5.6999999999999877</v>
      </c>
      <c r="K1092" s="5">
        <f t="shared" ref="K1092:K1155" si="204">IF(NOT(J1092=FALSE),MATCH(J1092,H:H),"")</f>
        <v>302</v>
      </c>
      <c r="L1092" s="1">
        <f t="shared" ref="L1092:L1155" si="205">IF(NOT(J1092=FALSE),INDEX(H:H,K1092),"")</f>
        <v>5.6970934865054046</v>
      </c>
      <c r="M1092" s="2">
        <f t="shared" ref="M1092:M1155" si="206">IF(NOT(J1092=FALSE),INDEX(I:I,K1092),"")</f>
        <v>18.013677216545513</v>
      </c>
      <c r="N1092" s="3" t="b">
        <f t="shared" si="203"/>
        <v>0</v>
      </c>
      <c r="O1092" s="3" t="str">
        <f t="shared" si="200"/>
        <v/>
      </c>
      <c r="P1092" s="4" t="str">
        <f t="shared" si="201"/>
        <v/>
      </c>
      <c r="Q1092" s="4" t="str">
        <f t="shared" si="202"/>
        <v/>
      </c>
      <c r="R1092" s="4" t="str">
        <f t="shared" ref="R1092:R1155" si="207">IF(NOT(Q1092=""),Q1092-(P1092*V$29),"")</f>
        <v/>
      </c>
      <c r="S1092" s="4" t="str">
        <f t="shared" ref="S1092:S1155" si="208">IF(NOT(Q1092=""),(Q1092-V$30)/P1092,"")</f>
        <v/>
      </c>
      <c r="T1092" s="100" t="str">
        <f t="shared" ref="T1092:T1155" si="209">IF(NOT(Q1092=""),((V$29-(Q1092-V$30)/P1092))^2,"")</f>
        <v/>
      </c>
      <c r="V1092" s="113"/>
    </row>
    <row r="1093" spans="8:22" s="103" customFormat="1" x14ac:dyDescent="0.2">
      <c r="H1093" s="14" t="e">
        <f t="shared" ref="H1093:H1156" si="210">LN(E1093)</f>
        <v>#NUM!</v>
      </c>
      <c r="I1093" s="104" t="e">
        <f>IF(ISNUMBER(results!C$38),4*PI()*F1093/((G1093*0.001)^2*results!C$38),4*PI()*F1093/((G1093*0.001)^2*results!D$38))</f>
        <v>#DIV/0!</v>
      </c>
      <c r="J1093" s="15">
        <f t="shared" ref="J1093:J1156" si="211">IF(J1092="","",IF(J1092+V$5&lt;=LN(X$9),J1092+V$5,J1092))</f>
        <v>5.6999999999999877</v>
      </c>
      <c r="K1093" s="5">
        <f t="shared" si="204"/>
        <v>302</v>
      </c>
      <c r="L1093" s="1">
        <f t="shared" si="205"/>
        <v>5.6970934865054046</v>
      </c>
      <c r="M1093" s="2">
        <f t="shared" si="206"/>
        <v>18.013677216545513</v>
      </c>
      <c r="N1093" s="3" t="b">
        <f t="shared" si="203"/>
        <v>0</v>
      </c>
      <c r="O1093" s="3" t="str">
        <f t="shared" ref="O1093:O1156" si="212">IF(NOT(N1093=FALSE),MATCH(N1093,H:H),"")</f>
        <v/>
      </c>
      <c r="P1093" s="4" t="str">
        <f t="shared" ref="P1093:P1156" si="213">IF(NOT(OR(O1093=O1092,N1093=FALSE)),INDEX(H:H,O1093),"")</f>
        <v/>
      </c>
      <c r="Q1093" s="4" t="str">
        <f t="shared" ref="Q1093:Q1156" si="214">IF(NOT(OR(O1093=O1092,N1093=FALSE)),INDEX(I:I,O1093),"")</f>
        <v/>
      </c>
      <c r="R1093" s="4" t="str">
        <f t="shared" si="207"/>
        <v/>
      </c>
      <c r="S1093" s="4" t="str">
        <f t="shared" si="208"/>
        <v/>
      </c>
      <c r="T1093" s="100" t="str">
        <f t="shared" si="209"/>
        <v/>
      </c>
      <c r="V1093" s="113"/>
    </row>
    <row r="1094" spans="8:22" s="103" customFormat="1" x14ac:dyDescent="0.2">
      <c r="H1094" s="14" t="e">
        <f t="shared" si="210"/>
        <v>#NUM!</v>
      </c>
      <c r="I1094" s="104" t="e">
        <f>IF(ISNUMBER(results!C$38),4*PI()*F1094/((G1094*0.001)^2*results!C$38),4*PI()*F1094/((G1094*0.001)^2*results!D$38))</f>
        <v>#DIV/0!</v>
      </c>
      <c r="J1094" s="15">
        <f t="shared" si="211"/>
        <v>5.6999999999999877</v>
      </c>
      <c r="K1094" s="5">
        <f t="shared" si="204"/>
        <v>302</v>
      </c>
      <c r="L1094" s="1">
        <f t="shared" si="205"/>
        <v>5.6970934865054046</v>
      </c>
      <c r="M1094" s="2">
        <f t="shared" si="206"/>
        <v>18.013677216545513</v>
      </c>
      <c r="N1094" s="3" t="b">
        <f t="shared" ref="N1094:N1157" si="215">IF(AND((N1093+V$5)&lt;V$4,NOT(N1093=FALSE)),N1093+V$5)</f>
        <v>0</v>
      </c>
      <c r="O1094" s="3" t="str">
        <f t="shared" si="212"/>
        <v/>
      </c>
      <c r="P1094" s="4" t="str">
        <f t="shared" si="213"/>
        <v/>
      </c>
      <c r="Q1094" s="4" t="str">
        <f t="shared" si="214"/>
        <v/>
      </c>
      <c r="R1094" s="4" t="str">
        <f t="shared" si="207"/>
        <v/>
      </c>
      <c r="S1094" s="4" t="str">
        <f t="shared" si="208"/>
        <v/>
      </c>
      <c r="T1094" s="100" t="str">
        <f t="shared" si="209"/>
        <v/>
      </c>
      <c r="V1094" s="113"/>
    </row>
    <row r="1095" spans="8:22" s="103" customFormat="1" x14ac:dyDescent="0.2">
      <c r="H1095" s="14" t="e">
        <f t="shared" si="210"/>
        <v>#NUM!</v>
      </c>
      <c r="I1095" s="104" t="e">
        <f>IF(ISNUMBER(results!C$38),4*PI()*F1095/((G1095*0.001)^2*results!C$38),4*PI()*F1095/((G1095*0.001)^2*results!D$38))</f>
        <v>#DIV/0!</v>
      </c>
      <c r="J1095" s="15">
        <f t="shared" si="211"/>
        <v>5.6999999999999877</v>
      </c>
      <c r="K1095" s="5">
        <f t="shared" si="204"/>
        <v>302</v>
      </c>
      <c r="L1095" s="1">
        <f t="shared" si="205"/>
        <v>5.6970934865054046</v>
      </c>
      <c r="M1095" s="2">
        <f t="shared" si="206"/>
        <v>18.013677216545513</v>
      </c>
      <c r="N1095" s="3" t="b">
        <f t="shared" si="215"/>
        <v>0</v>
      </c>
      <c r="O1095" s="3" t="str">
        <f t="shared" si="212"/>
        <v/>
      </c>
      <c r="P1095" s="4" t="str">
        <f t="shared" si="213"/>
        <v/>
      </c>
      <c r="Q1095" s="4" t="str">
        <f t="shared" si="214"/>
        <v/>
      </c>
      <c r="R1095" s="4" t="str">
        <f t="shared" si="207"/>
        <v/>
      </c>
      <c r="S1095" s="4" t="str">
        <f t="shared" si="208"/>
        <v/>
      </c>
      <c r="T1095" s="100" t="str">
        <f t="shared" si="209"/>
        <v/>
      </c>
      <c r="V1095" s="113"/>
    </row>
    <row r="1096" spans="8:22" s="103" customFormat="1" x14ac:dyDescent="0.2">
      <c r="H1096" s="14" t="e">
        <f t="shared" si="210"/>
        <v>#NUM!</v>
      </c>
      <c r="I1096" s="104" t="e">
        <f>IF(ISNUMBER(results!C$38),4*PI()*F1096/((G1096*0.001)^2*results!C$38),4*PI()*F1096/((G1096*0.001)^2*results!D$38))</f>
        <v>#DIV/0!</v>
      </c>
      <c r="J1096" s="15">
        <f t="shared" si="211"/>
        <v>5.6999999999999877</v>
      </c>
      <c r="K1096" s="5">
        <f t="shared" si="204"/>
        <v>302</v>
      </c>
      <c r="L1096" s="1">
        <f t="shared" si="205"/>
        <v>5.6970934865054046</v>
      </c>
      <c r="M1096" s="2">
        <f t="shared" si="206"/>
        <v>18.013677216545513</v>
      </c>
      <c r="N1096" s="3" t="b">
        <f t="shared" si="215"/>
        <v>0</v>
      </c>
      <c r="O1096" s="3" t="str">
        <f t="shared" si="212"/>
        <v/>
      </c>
      <c r="P1096" s="4" t="str">
        <f t="shared" si="213"/>
        <v/>
      </c>
      <c r="Q1096" s="4" t="str">
        <f t="shared" si="214"/>
        <v/>
      </c>
      <c r="R1096" s="4" t="str">
        <f t="shared" si="207"/>
        <v/>
      </c>
      <c r="S1096" s="4" t="str">
        <f t="shared" si="208"/>
        <v/>
      </c>
      <c r="T1096" s="100" t="str">
        <f t="shared" si="209"/>
        <v/>
      </c>
      <c r="V1096" s="113"/>
    </row>
    <row r="1097" spans="8:22" s="103" customFormat="1" x14ac:dyDescent="0.2">
      <c r="H1097" s="14" t="e">
        <f t="shared" si="210"/>
        <v>#NUM!</v>
      </c>
      <c r="I1097" s="104" t="e">
        <f>IF(ISNUMBER(results!C$38),4*PI()*F1097/((G1097*0.001)^2*results!C$38),4*PI()*F1097/((G1097*0.001)^2*results!D$38))</f>
        <v>#DIV/0!</v>
      </c>
      <c r="J1097" s="15">
        <f t="shared" si="211"/>
        <v>5.6999999999999877</v>
      </c>
      <c r="K1097" s="5">
        <f t="shared" si="204"/>
        <v>302</v>
      </c>
      <c r="L1097" s="1">
        <f t="shared" si="205"/>
        <v>5.6970934865054046</v>
      </c>
      <c r="M1097" s="2">
        <f t="shared" si="206"/>
        <v>18.013677216545513</v>
      </c>
      <c r="N1097" s="3" t="b">
        <f t="shared" si="215"/>
        <v>0</v>
      </c>
      <c r="O1097" s="3" t="str">
        <f t="shared" si="212"/>
        <v/>
      </c>
      <c r="P1097" s="4" t="str">
        <f t="shared" si="213"/>
        <v/>
      </c>
      <c r="Q1097" s="4" t="str">
        <f t="shared" si="214"/>
        <v/>
      </c>
      <c r="R1097" s="4" t="str">
        <f t="shared" si="207"/>
        <v/>
      </c>
      <c r="S1097" s="4" t="str">
        <f t="shared" si="208"/>
        <v/>
      </c>
      <c r="T1097" s="100" t="str">
        <f t="shared" si="209"/>
        <v/>
      </c>
      <c r="V1097" s="113"/>
    </row>
    <row r="1098" spans="8:22" s="103" customFormat="1" x14ac:dyDescent="0.2">
      <c r="H1098" s="14" t="e">
        <f t="shared" si="210"/>
        <v>#NUM!</v>
      </c>
      <c r="I1098" s="104" t="e">
        <f>IF(ISNUMBER(results!C$38),4*PI()*F1098/((G1098*0.001)^2*results!C$38),4*PI()*F1098/((G1098*0.001)^2*results!D$38))</f>
        <v>#DIV/0!</v>
      </c>
      <c r="J1098" s="15">
        <f t="shared" si="211"/>
        <v>5.6999999999999877</v>
      </c>
      <c r="K1098" s="5">
        <f t="shared" si="204"/>
        <v>302</v>
      </c>
      <c r="L1098" s="1">
        <f t="shared" si="205"/>
        <v>5.6970934865054046</v>
      </c>
      <c r="M1098" s="2">
        <f t="shared" si="206"/>
        <v>18.013677216545513</v>
      </c>
      <c r="N1098" s="3" t="b">
        <f t="shared" si="215"/>
        <v>0</v>
      </c>
      <c r="O1098" s="3" t="str">
        <f t="shared" si="212"/>
        <v/>
      </c>
      <c r="P1098" s="4" t="str">
        <f t="shared" si="213"/>
        <v/>
      </c>
      <c r="Q1098" s="4" t="str">
        <f t="shared" si="214"/>
        <v/>
      </c>
      <c r="R1098" s="4" t="str">
        <f t="shared" si="207"/>
        <v/>
      </c>
      <c r="S1098" s="4" t="str">
        <f t="shared" si="208"/>
        <v/>
      </c>
      <c r="T1098" s="100" t="str">
        <f t="shared" si="209"/>
        <v/>
      </c>
      <c r="V1098" s="113"/>
    </row>
    <row r="1099" spans="8:22" s="103" customFormat="1" x14ac:dyDescent="0.2">
      <c r="H1099" s="14" t="e">
        <f t="shared" si="210"/>
        <v>#NUM!</v>
      </c>
      <c r="I1099" s="104" t="e">
        <f>IF(ISNUMBER(results!C$38),4*PI()*F1099/((G1099*0.001)^2*results!C$38),4*PI()*F1099/((G1099*0.001)^2*results!D$38))</f>
        <v>#DIV/0!</v>
      </c>
      <c r="J1099" s="15">
        <f t="shared" si="211"/>
        <v>5.6999999999999877</v>
      </c>
      <c r="K1099" s="5">
        <f t="shared" si="204"/>
        <v>302</v>
      </c>
      <c r="L1099" s="1">
        <f t="shared" si="205"/>
        <v>5.6970934865054046</v>
      </c>
      <c r="M1099" s="2">
        <f t="shared" si="206"/>
        <v>18.013677216545513</v>
      </c>
      <c r="N1099" s="3" t="b">
        <f t="shared" si="215"/>
        <v>0</v>
      </c>
      <c r="O1099" s="3" t="str">
        <f t="shared" si="212"/>
        <v/>
      </c>
      <c r="P1099" s="4" t="str">
        <f t="shared" si="213"/>
        <v/>
      </c>
      <c r="Q1099" s="4" t="str">
        <f t="shared" si="214"/>
        <v/>
      </c>
      <c r="R1099" s="4" t="str">
        <f t="shared" si="207"/>
        <v/>
      </c>
      <c r="S1099" s="4" t="str">
        <f t="shared" si="208"/>
        <v/>
      </c>
      <c r="T1099" s="100" t="str">
        <f t="shared" si="209"/>
        <v/>
      </c>
      <c r="V1099" s="113"/>
    </row>
    <row r="1100" spans="8:22" s="103" customFormat="1" x14ac:dyDescent="0.2">
      <c r="H1100" s="14" t="e">
        <f t="shared" si="210"/>
        <v>#NUM!</v>
      </c>
      <c r="I1100" s="104" t="e">
        <f>IF(ISNUMBER(results!C$38),4*PI()*F1100/((G1100*0.001)^2*results!C$38),4*PI()*F1100/((G1100*0.001)^2*results!D$38))</f>
        <v>#DIV/0!</v>
      </c>
      <c r="J1100" s="15">
        <f t="shared" si="211"/>
        <v>5.6999999999999877</v>
      </c>
      <c r="K1100" s="5">
        <f t="shared" si="204"/>
        <v>302</v>
      </c>
      <c r="L1100" s="1">
        <f t="shared" si="205"/>
        <v>5.6970934865054046</v>
      </c>
      <c r="M1100" s="2">
        <f t="shared" si="206"/>
        <v>18.013677216545513</v>
      </c>
      <c r="N1100" s="3" t="b">
        <f t="shared" si="215"/>
        <v>0</v>
      </c>
      <c r="O1100" s="3" t="str">
        <f t="shared" si="212"/>
        <v/>
      </c>
      <c r="P1100" s="4" t="str">
        <f t="shared" si="213"/>
        <v/>
      </c>
      <c r="Q1100" s="4" t="str">
        <f t="shared" si="214"/>
        <v/>
      </c>
      <c r="R1100" s="4" t="str">
        <f t="shared" si="207"/>
        <v/>
      </c>
      <c r="S1100" s="4" t="str">
        <f t="shared" si="208"/>
        <v/>
      </c>
      <c r="T1100" s="100" t="str">
        <f t="shared" si="209"/>
        <v/>
      </c>
      <c r="V1100" s="113"/>
    </row>
    <row r="1101" spans="8:22" s="103" customFormat="1" x14ac:dyDescent="0.2">
      <c r="H1101" s="14" t="e">
        <f t="shared" si="210"/>
        <v>#NUM!</v>
      </c>
      <c r="I1101" s="104" t="e">
        <f>IF(ISNUMBER(results!C$38),4*PI()*F1101/((G1101*0.001)^2*results!C$38),4*PI()*F1101/((G1101*0.001)^2*results!D$38))</f>
        <v>#DIV/0!</v>
      </c>
      <c r="J1101" s="15">
        <f t="shared" si="211"/>
        <v>5.6999999999999877</v>
      </c>
      <c r="K1101" s="5">
        <f t="shared" si="204"/>
        <v>302</v>
      </c>
      <c r="L1101" s="1">
        <f t="shared" si="205"/>
        <v>5.6970934865054046</v>
      </c>
      <c r="M1101" s="2">
        <f t="shared" si="206"/>
        <v>18.013677216545513</v>
      </c>
      <c r="N1101" s="3" t="b">
        <f t="shared" si="215"/>
        <v>0</v>
      </c>
      <c r="O1101" s="3" t="str">
        <f t="shared" si="212"/>
        <v/>
      </c>
      <c r="P1101" s="4" t="str">
        <f t="shared" si="213"/>
        <v/>
      </c>
      <c r="Q1101" s="4" t="str">
        <f t="shared" si="214"/>
        <v/>
      </c>
      <c r="R1101" s="4" t="str">
        <f t="shared" si="207"/>
        <v/>
      </c>
      <c r="S1101" s="4" t="str">
        <f t="shared" si="208"/>
        <v/>
      </c>
      <c r="T1101" s="100" t="str">
        <f t="shared" si="209"/>
        <v/>
      </c>
      <c r="V1101" s="113"/>
    </row>
    <row r="1102" spans="8:22" s="103" customFormat="1" x14ac:dyDescent="0.2">
      <c r="H1102" s="14" t="e">
        <f t="shared" si="210"/>
        <v>#NUM!</v>
      </c>
      <c r="I1102" s="104" t="e">
        <f>IF(ISNUMBER(results!C$38),4*PI()*F1102/((G1102*0.001)^2*results!C$38),4*PI()*F1102/((G1102*0.001)^2*results!D$38))</f>
        <v>#DIV/0!</v>
      </c>
      <c r="J1102" s="15">
        <f t="shared" si="211"/>
        <v>5.6999999999999877</v>
      </c>
      <c r="K1102" s="5">
        <f t="shared" si="204"/>
        <v>302</v>
      </c>
      <c r="L1102" s="1">
        <f t="shared" si="205"/>
        <v>5.6970934865054046</v>
      </c>
      <c r="M1102" s="2">
        <f t="shared" si="206"/>
        <v>18.013677216545513</v>
      </c>
      <c r="N1102" s="3" t="b">
        <f t="shared" si="215"/>
        <v>0</v>
      </c>
      <c r="O1102" s="3" t="str">
        <f t="shared" si="212"/>
        <v/>
      </c>
      <c r="P1102" s="4" t="str">
        <f t="shared" si="213"/>
        <v/>
      </c>
      <c r="Q1102" s="4" t="str">
        <f t="shared" si="214"/>
        <v/>
      </c>
      <c r="R1102" s="4" t="str">
        <f t="shared" si="207"/>
        <v/>
      </c>
      <c r="S1102" s="4" t="str">
        <f t="shared" si="208"/>
        <v/>
      </c>
      <c r="T1102" s="100" t="str">
        <f t="shared" si="209"/>
        <v/>
      </c>
      <c r="V1102" s="113"/>
    </row>
    <row r="1103" spans="8:22" s="103" customFormat="1" x14ac:dyDescent="0.2">
      <c r="H1103" s="14" t="e">
        <f t="shared" si="210"/>
        <v>#NUM!</v>
      </c>
      <c r="I1103" s="104" t="e">
        <f>IF(ISNUMBER(results!C$38),4*PI()*F1103/((G1103*0.001)^2*results!C$38),4*PI()*F1103/((G1103*0.001)^2*results!D$38))</f>
        <v>#DIV/0!</v>
      </c>
      <c r="J1103" s="15">
        <f t="shared" si="211"/>
        <v>5.6999999999999877</v>
      </c>
      <c r="K1103" s="5">
        <f t="shared" si="204"/>
        <v>302</v>
      </c>
      <c r="L1103" s="1">
        <f t="shared" si="205"/>
        <v>5.6970934865054046</v>
      </c>
      <c r="M1103" s="2">
        <f t="shared" si="206"/>
        <v>18.013677216545513</v>
      </c>
      <c r="N1103" s="3" t="b">
        <f t="shared" si="215"/>
        <v>0</v>
      </c>
      <c r="O1103" s="3" t="str">
        <f t="shared" si="212"/>
        <v/>
      </c>
      <c r="P1103" s="4" t="str">
        <f t="shared" si="213"/>
        <v/>
      </c>
      <c r="Q1103" s="4" t="str">
        <f t="shared" si="214"/>
        <v/>
      </c>
      <c r="R1103" s="4" t="str">
        <f t="shared" si="207"/>
        <v/>
      </c>
      <c r="S1103" s="4" t="str">
        <f t="shared" si="208"/>
        <v/>
      </c>
      <c r="T1103" s="100" t="str">
        <f t="shared" si="209"/>
        <v/>
      </c>
      <c r="V1103" s="113"/>
    </row>
    <row r="1104" spans="8:22" s="103" customFormat="1" x14ac:dyDescent="0.2">
      <c r="H1104" s="14" t="e">
        <f t="shared" si="210"/>
        <v>#NUM!</v>
      </c>
      <c r="I1104" s="104" t="e">
        <f>IF(ISNUMBER(results!C$38),4*PI()*F1104/((G1104*0.001)^2*results!C$38),4*PI()*F1104/((G1104*0.001)^2*results!D$38))</f>
        <v>#DIV/0!</v>
      </c>
      <c r="J1104" s="15">
        <f t="shared" si="211"/>
        <v>5.6999999999999877</v>
      </c>
      <c r="K1104" s="5">
        <f t="shared" si="204"/>
        <v>302</v>
      </c>
      <c r="L1104" s="1">
        <f t="shared" si="205"/>
        <v>5.6970934865054046</v>
      </c>
      <c r="M1104" s="2">
        <f t="shared" si="206"/>
        <v>18.013677216545513</v>
      </c>
      <c r="N1104" s="3" t="b">
        <f t="shared" si="215"/>
        <v>0</v>
      </c>
      <c r="O1104" s="3" t="str">
        <f t="shared" si="212"/>
        <v/>
      </c>
      <c r="P1104" s="4" t="str">
        <f t="shared" si="213"/>
        <v/>
      </c>
      <c r="Q1104" s="4" t="str">
        <f t="shared" si="214"/>
        <v/>
      </c>
      <c r="R1104" s="4" t="str">
        <f t="shared" si="207"/>
        <v/>
      </c>
      <c r="S1104" s="4" t="str">
        <f t="shared" si="208"/>
        <v/>
      </c>
      <c r="T1104" s="100" t="str">
        <f t="shared" si="209"/>
        <v/>
      </c>
      <c r="V1104" s="113"/>
    </row>
    <row r="1105" spans="8:22" s="103" customFormat="1" x14ac:dyDescent="0.2">
      <c r="H1105" s="14" t="e">
        <f t="shared" si="210"/>
        <v>#NUM!</v>
      </c>
      <c r="I1105" s="104" t="e">
        <f>IF(ISNUMBER(results!C$38),4*PI()*F1105/((G1105*0.001)^2*results!C$38),4*PI()*F1105/((G1105*0.001)^2*results!D$38))</f>
        <v>#DIV/0!</v>
      </c>
      <c r="J1105" s="15">
        <f t="shared" si="211"/>
        <v>5.6999999999999877</v>
      </c>
      <c r="K1105" s="5">
        <f t="shared" si="204"/>
        <v>302</v>
      </c>
      <c r="L1105" s="1">
        <f t="shared" si="205"/>
        <v>5.6970934865054046</v>
      </c>
      <c r="M1105" s="2">
        <f t="shared" si="206"/>
        <v>18.013677216545513</v>
      </c>
      <c r="N1105" s="3" t="b">
        <f t="shared" si="215"/>
        <v>0</v>
      </c>
      <c r="O1105" s="3" t="str">
        <f t="shared" si="212"/>
        <v/>
      </c>
      <c r="P1105" s="4" t="str">
        <f t="shared" si="213"/>
        <v/>
      </c>
      <c r="Q1105" s="4" t="str">
        <f t="shared" si="214"/>
        <v/>
      </c>
      <c r="R1105" s="4" t="str">
        <f t="shared" si="207"/>
        <v/>
      </c>
      <c r="S1105" s="4" t="str">
        <f t="shared" si="208"/>
        <v/>
      </c>
      <c r="T1105" s="100" t="str">
        <f t="shared" si="209"/>
        <v/>
      </c>
      <c r="V1105" s="113"/>
    </row>
    <row r="1106" spans="8:22" s="103" customFormat="1" x14ac:dyDescent="0.2">
      <c r="H1106" s="14" t="e">
        <f t="shared" si="210"/>
        <v>#NUM!</v>
      </c>
      <c r="I1106" s="104" t="e">
        <f>IF(ISNUMBER(results!C$38),4*PI()*F1106/((G1106*0.001)^2*results!C$38),4*PI()*F1106/((G1106*0.001)^2*results!D$38))</f>
        <v>#DIV/0!</v>
      </c>
      <c r="J1106" s="15">
        <f t="shared" si="211"/>
        <v>5.6999999999999877</v>
      </c>
      <c r="K1106" s="5">
        <f t="shared" si="204"/>
        <v>302</v>
      </c>
      <c r="L1106" s="1">
        <f t="shared" si="205"/>
        <v>5.6970934865054046</v>
      </c>
      <c r="M1106" s="2">
        <f t="shared" si="206"/>
        <v>18.013677216545513</v>
      </c>
      <c r="N1106" s="3" t="b">
        <f t="shared" si="215"/>
        <v>0</v>
      </c>
      <c r="O1106" s="3" t="str">
        <f t="shared" si="212"/>
        <v/>
      </c>
      <c r="P1106" s="4" t="str">
        <f t="shared" si="213"/>
        <v/>
      </c>
      <c r="Q1106" s="4" t="str">
        <f t="shared" si="214"/>
        <v/>
      </c>
      <c r="R1106" s="4" t="str">
        <f t="shared" si="207"/>
        <v/>
      </c>
      <c r="S1106" s="4" t="str">
        <f t="shared" si="208"/>
        <v/>
      </c>
      <c r="T1106" s="100" t="str">
        <f t="shared" si="209"/>
        <v/>
      </c>
      <c r="V1106" s="113"/>
    </row>
    <row r="1107" spans="8:22" s="103" customFormat="1" x14ac:dyDescent="0.2">
      <c r="H1107" s="14" t="e">
        <f t="shared" si="210"/>
        <v>#NUM!</v>
      </c>
      <c r="I1107" s="104" t="e">
        <f>IF(ISNUMBER(results!C$38),4*PI()*F1107/((G1107*0.001)^2*results!C$38),4*PI()*F1107/((G1107*0.001)^2*results!D$38))</f>
        <v>#DIV/0!</v>
      </c>
      <c r="J1107" s="15">
        <f t="shared" si="211"/>
        <v>5.6999999999999877</v>
      </c>
      <c r="K1107" s="5">
        <f t="shared" si="204"/>
        <v>302</v>
      </c>
      <c r="L1107" s="1">
        <f t="shared" si="205"/>
        <v>5.6970934865054046</v>
      </c>
      <c r="M1107" s="2">
        <f t="shared" si="206"/>
        <v>18.013677216545513</v>
      </c>
      <c r="N1107" s="3" t="b">
        <f t="shared" si="215"/>
        <v>0</v>
      </c>
      <c r="O1107" s="3" t="str">
        <f t="shared" si="212"/>
        <v/>
      </c>
      <c r="P1107" s="4" t="str">
        <f t="shared" si="213"/>
        <v/>
      </c>
      <c r="Q1107" s="4" t="str">
        <f t="shared" si="214"/>
        <v/>
      </c>
      <c r="R1107" s="4" t="str">
        <f t="shared" si="207"/>
        <v/>
      </c>
      <c r="S1107" s="4" t="str">
        <f t="shared" si="208"/>
        <v/>
      </c>
      <c r="T1107" s="100" t="str">
        <f t="shared" si="209"/>
        <v/>
      </c>
      <c r="V1107" s="113"/>
    </row>
    <row r="1108" spans="8:22" s="103" customFormat="1" x14ac:dyDescent="0.2">
      <c r="H1108" s="14" t="e">
        <f t="shared" si="210"/>
        <v>#NUM!</v>
      </c>
      <c r="I1108" s="104" t="e">
        <f>IF(ISNUMBER(results!C$38),4*PI()*F1108/((G1108*0.001)^2*results!C$38),4*PI()*F1108/((G1108*0.001)^2*results!D$38))</f>
        <v>#DIV/0!</v>
      </c>
      <c r="J1108" s="15">
        <f t="shared" si="211"/>
        <v>5.6999999999999877</v>
      </c>
      <c r="K1108" s="5">
        <f t="shared" si="204"/>
        <v>302</v>
      </c>
      <c r="L1108" s="1">
        <f t="shared" si="205"/>
        <v>5.6970934865054046</v>
      </c>
      <c r="M1108" s="2">
        <f t="shared" si="206"/>
        <v>18.013677216545513</v>
      </c>
      <c r="N1108" s="3" t="b">
        <f t="shared" si="215"/>
        <v>0</v>
      </c>
      <c r="O1108" s="3" t="str">
        <f t="shared" si="212"/>
        <v/>
      </c>
      <c r="P1108" s="4" t="str">
        <f t="shared" si="213"/>
        <v/>
      </c>
      <c r="Q1108" s="4" t="str">
        <f t="shared" si="214"/>
        <v/>
      </c>
      <c r="R1108" s="4" t="str">
        <f t="shared" si="207"/>
        <v/>
      </c>
      <c r="S1108" s="4" t="str">
        <f t="shared" si="208"/>
        <v/>
      </c>
      <c r="T1108" s="100" t="str">
        <f t="shared" si="209"/>
        <v/>
      </c>
      <c r="V1108" s="113"/>
    </row>
    <row r="1109" spans="8:22" s="103" customFormat="1" x14ac:dyDescent="0.2">
      <c r="H1109" s="14" t="e">
        <f t="shared" si="210"/>
        <v>#NUM!</v>
      </c>
      <c r="I1109" s="104" t="e">
        <f>IF(ISNUMBER(results!C$38),4*PI()*F1109/((G1109*0.001)^2*results!C$38),4*PI()*F1109/((G1109*0.001)^2*results!D$38))</f>
        <v>#DIV/0!</v>
      </c>
      <c r="J1109" s="15">
        <f t="shared" si="211"/>
        <v>5.6999999999999877</v>
      </c>
      <c r="K1109" s="5">
        <f t="shared" si="204"/>
        <v>302</v>
      </c>
      <c r="L1109" s="1">
        <f t="shared" si="205"/>
        <v>5.6970934865054046</v>
      </c>
      <c r="M1109" s="2">
        <f t="shared" si="206"/>
        <v>18.013677216545513</v>
      </c>
      <c r="N1109" s="3" t="b">
        <f t="shared" si="215"/>
        <v>0</v>
      </c>
      <c r="O1109" s="3" t="str">
        <f t="shared" si="212"/>
        <v/>
      </c>
      <c r="P1109" s="4" t="str">
        <f t="shared" si="213"/>
        <v/>
      </c>
      <c r="Q1109" s="4" t="str">
        <f t="shared" si="214"/>
        <v/>
      </c>
      <c r="R1109" s="4" t="str">
        <f t="shared" si="207"/>
        <v/>
      </c>
      <c r="S1109" s="4" t="str">
        <f t="shared" si="208"/>
        <v/>
      </c>
      <c r="T1109" s="100" t="str">
        <f t="shared" si="209"/>
        <v/>
      </c>
      <c r="V1109" s="113"/>
    </row>
    <row r="1110" spans="8:22" s="103" customFormat="1" x14ac:dyDescent="0.2">
      <c r="H1110" s="14" t="e">
        <f t="shared" si="210"/>
        <v>#NUM!</v>
      </c>
      <c r="I1110" s="104" t="e">
        <f>IF(ISNUMBER(results!C$38),4*PI()*F1110/((G1110*0.001)^2*results!C$38),4*PI()*F1110/((G1110*0.001)^2*results!D$38))</f>
        <v>#DIV/0!</v>
      </c>
      <c r="J1110" s="15">
        <f t="shared" si="211"/>
        <v>5.6999999999999877</v>
      </c>
      <c r="K1110" s="5">
        <f t="shared" si="204"/>
        <v>302</v>
      </c>
      <c r="L1110" s="1">
        <f t="shared" si="205"/>
        <v>5.6970934865054046</v>
      </c>
      <c r="M1110" s="2">
        <f t="shared" si="206"/>
        <v>18.013677216545513</v>
      </c>
      <c r="N1110" s="3" t="b">
        <f t="shared" si="215"/>
        <v>0</v>
      </c>
      <c r="O1110" s="3" t="str">
        <f t="shared" si="212"/>
        <v/>
      </c>
      <c r="P1110" s="4" t="str">
        <f t="shared" si="213"/>
        <v/>
      </c>
      <c r="Q1110" s="4" t="str">
        <f t="shared" si="214"/>
        <v/>
      </c>
      <c r="R1110" s="4" t="str">
        <f t="shared" si="207"/>
        <v/>
      </c>
      <c r="S1110" s="4" t="str">
        <f t="shared" si="208"/>
        <v/>
      </c>
      <c r="T1110" s="100" t="str">
        <f t="shared" si="209"/>
        <v/>
      </c>
      <c r="V1110" s="113"/>
    </row>
    <row r="1111" spans="8:22" s="103" customFormat="1" x14ac:dyDescent="0.2">
      <c r="H1111" s="14" t="e">
        <f t="shared" si="210"/>
        <v>#NUM!</v>
      </c>
      <c r="I1111" s="104" t="e">
        <f>IF(ISNUMBER(results!C$38),4*PI()*F1111/((G1111*0.001)^2*results!C$38),4*PI()*F1111/((G1111*0.001)^2*results!D$38))</f>
        <v>#DIV/0!</v>
      </c>
      <c r="J1111" s="15">
        <f t="shared" si="211"/>
        <v>5.6999999999999877</v>
      </c>
      <c r="K1111" s="5">
        <f t="shared" si="204"/>
        <v>302</v>
      </c>
      <c r="L1111" s="1">
        <f t="shared" si="205"/>
        <v>5.6970934865054046</v>
      </c>
      <c r="M1111" s="2">
        <f t="shared" si="206"/>
        <v>18.013677216545513</v>
      </c>
      <c r="N1111" s="3" t="b">
        <f t="shared" si="215"/>
        <v>0</v>
      </c>
      <c r="O1111" s="3" t="str">
        <f t="shared" si="212"/>
        <v/>
      </c>
      <c r="P1111" s="4" t="str">
        <f t="shared" si="213"/>
        <v/>
      </c>
      <c r="Q1111" s="4" t="str">
        <f t="shared" si="214"/>
        <v/>
      </c>
      <c r="R1111" s="4" t="str">
        <f t="shared" si="207"/>
        <v/>
      </c>
      <c r="S1111" s="4" t="str">
        <f t="shared" si="208"/>
        <v/>
      </c>
      <c r="T1111" s="100" t="str">
        <f t="shared" si="209"/>
        <v/>
      </c>
      <c r="V1111" s="113"/>
    </row>
    <row r="1112" spans="8:22" s="103" customFormat="1" x14ac:dyDescent="0.2">
      <c r="H1112" s="14" t="e">
        <f t="shared" si="210"/>
        <v>#NUM!</v>
      </c>
      <c r="I1112" s="104" t="e">
        <f>IF(ISNUMBER(results!C$38),4*PI()*F1112/((G1112*0.001)^2*results!C$38),4*PI()*F1112/((G1112*0.001)^2*results!D$38))</f>
        <v>#DIV/0!</v>
      </c>
      <c r="J1112" s="15">
        <f t="shared" si="211"/>
        <v>5.6999999999999877</v>
      </c>
      <c r="K1112" s="5">
        <f t="shared" si="204"/>
        <v>302</v>
      </c>
      <c r="L1112" s="1">
        <f t="shared" si="205"/>
        <v>5.6970934865054046</v>
      </c>
      <c r="M1112" s="2">
        <f t="shared" si="206"/>
        <v>18.013677216545513</v>
      </c>
      <c r="N1112" s="3" t="b">
        <f t="shared" si="215"/>
        <v>0</v>
      </c>
      <c r="O1112" s="3" t="str">
        <f t="shared" si="212"/>
        <v/>
      </c>
      <c r="P1112" s="4" t="str">
        <f t="shared" si="213"/>
        <v/>
      </c>
      <c r="Q1112" s="4" t="str">
        <f t="shared" si="214"/>
        <v/>
      </c>
      <c r="R1112" s="4" t="str">
        <f t="shared" si="207"/>
        <v/>
      </c>
      <c r="S1112" s="4" t="str">
        <f t="shared" si="208"/>
        <v/>
      </c>
      <c r="T1112" s="100" t="str">
        <f t="shared" si="209"/>
        <v/>
      </c>
      <c r="V1112" s="113"/>
    </row>
    <row r="1113" spans="8:22" s="103" customFormat="1" x14ac:dyDescent="0.2">
      <c r="H1113" s="14" t="e">
        <f t="shared" si="210"/>
        <v>#NUM!</v>
      </c>
      <c r="I1113" s="104" t="e">
        <f>IF(ISNUMBER(results!C$38),4*PI()*F1113/((G1113*0.001)^2*results!C$38),4*PI()*F1113/((G1113*0.001)^2*results!D$38))</f>
        <v>#DIV/0!</v>
      </c>
      <c r="J1113" s="15">
        <f t="shared" si="211"/>
        <v>5.6999999999999877</v>
      </c>
      <c r="K1113" s="5">
        <f t="shared" si="204"/>
        <v>302</v>
      </c>
      <c r="L1113" s="1">
        <f t="shared" si="205"/>
        <v>5.6970934865054046</v>
      </c>
      <c r="M1113" s="2">
        <f t="shared" si="206"/>
        <v>18.013677216545513</v>
      </c>
      <c r="N1113" s="3" t="b">
        <f t="shared" si="215"/>
        <v>0</v>
      </c>
      <c r="O1113" s="3" t="str">
        <f t="shared" si="212"/>
        <v/>
      </c>
      <c r="P1113" s="4" t="str">
        <f t="shared" si="213"/>
        <v/>
      </c>
      <c r="Q1113" s="4" t="str">
        <f t="shared" si="214"/>
        <v/>
      </c>
      <c r="R1113" s="4" t="str">
        <f t="shared" si="207"/>
        <v/>
      </c>
      <c r="S1113" s="4" t="str">
        <f t="shared" si="208"/>
        <v/>
      </c>
      <c r="T1113" s="100" t="str">
        <f t="shared" si="209"/>
        <v/>
      </c>
      <c r="V1113" s="113"/>
    </row>
    <row r="1114" spans="8:22" s="103" customFormat="1" x14ac:dyDescent="0.2">
      <c r="H1114" s="14" t="e">
        <f t="shared" si="210"/>
        <v>#NUM!</v>
      </c>
      <c r="I1114" s="104" t="e">
        <f>IF(ISNUMBER(results!C$38),4*PI()*F1114/((G1114*0.001)^2*results!C$38),4*PI()*F1114/((G1114*0.001)^2*results!D$38))</f>
        <v>#DIV/0!</v>
      </c>
      <c r="J1114" s="15">
        <f t="shared" si="211"/>
        <v>5.6999999999999877</v>
      </c>
      <c r="K1114" s="5">
        <f t="shared" si="204"/>
        <v>302</v>
      </c>
      <c r="L1114" s="1">
        <f t="shared" si="205"/>
        <v>5.6970934865054046</v>
      </c>
      <c r="M1114" s="2">
        <f t="shared" si="206"/>
        <v>18.013677216545513</v>
      </c>
      <c r="N1114" s="3" t="b">
        <f t="shared" si="215"/>
        <v>0</v>
      </c>
      <c r="O1114" s="3" t="str">
        <f t="shared" si="212"/>
        <v/>
      </c>
      <c r="P1114" s="4" t="str">
        <f t="shared" si="213"/>
        <v/>
      </c>
      <c r="Q1114" s="4" t="str">
        <f t="shared" si="214"/>
        <v/>
      </c>
      <c r="R1114" s="4" t="str">
        <f t="shared" si="207"/>
        <v/>
      </c>
      <c r="S1114" s="4" t="str">
        <f t="shared" si="208"/>
        <v/>
      </c>
      <c r="T1114" s="100" t="str">
        <f t="shared" si="209"/>
        <v/>
      </c>
      <c r="V1114" s="113"/>
    </row>
    <row r="1115" spans="8:22" s="103" customFormat="1" x14ac:dyDescent="0.2">
      <c r="H1115" s="14" t="e">
        <f t="shared" si="210"/>
        <v>#NUM!</v>
      </c>
      <c r="I1115" s="104" t="e">
        <f>IF(ISNUMBER(results!C$38),4*PI()*F1115/((G1115*0.001)^2*results!C$38),4*PI()*F1115/((G1115*0.001)^2*results!D$38))</f>
        <v>#DIV/0!</v>
      </c>
      <c r="J1115" s="15">
        <f t="shared" si="211"/>
        <v>5.6999999999999877</v>
      </c>
      <c r="K1115" s="5">
        <f t="shared" si="204"/>
        <v>302</v>
      </c>
      <c r="L1115" s="1">
        <f t="shared" si="205"/>
        <v>5.6970934865054046</v>
      </c>
      <c r="M1115" s="2">
        <f t="shared" si="206"/>
        <v>18.013677216545513</v>
      </c>
      <c r="N1115" s="3" t="b">
        <f t="shared" si="215"/>
        <v>0</v>
      </c>
      <c r="O1115" s="3" t="str">
        <f t="shared" si="212"/>
        <v/>
      </c>
      <c r="P1115" s="4" t="str">
        <f t="shared" si="213"/>
        <v/>
      </c>
      <c r="Q1115" s="4" t="str">
        <f t="shared" si="214"/>
        <v/>
      </c>
      <c r="R1115" s="4" t="str">
        <f t="shared" si="207"/>
        <v/>
      </c>
      <c r="S1115" s="4" t="str">
        <f t="shared" si="208"/>
        <v/>
      </c>
      <c r="T1115" s="100" t="str">
        <f t="shared" si="209"/>
        <v/>
      </c>
      <c r="V1115" s="113"/>
    </row>
    <row r="1116" spans="8:22" s="103" customFormat="1" x14ac:dyDescent="0.2">
      <c r="H1116" s="14" t="e">
        <f t="shared" si="210"/>
        <v>#NUM!</v>
      </c>
      <c r="I1116" s="104" t="e">
        <f>IF(ISNUMBER(results!C$38),4*PI()*F1116/((G1116*0.001)^2*results!C$38),4*PI()*F1116/((G1116*0.001)^2*results!D$38))</f>
        <v>#DIV/0!</v>
      </c>
      <c r="J1116" s="15">
        <f t="shared" si="211"/>
        <v>5.6999999999999877</v>
      </c>
      <c r="K1116" s="5">
        <f t="shared" si="204"/>
        <v>302</v>
      </c>
      <c r="L1116" s="1">
        <f t="shared" si="205"/>
        <v>5.6970934865054046</v>
      </c>
      <c r="M1116" s="2">
        <f t="shared" si="206"/>
        <v>18.013677216545513</v>
      </c>
      <c r="N1116" s="3" t="b">
        <f t="shared" si="215"/>
        <v>0</v>
      </c>
      <c r="O1116" s="3" t="str">
        <f t="shared" si="212"/>
        <v/>
      </c>
      <c r="P1116" s="4" t="str">
        <f t="shared" si="213"/>
        <v/>
      </c>
      <c r="Q1116" s="4" t="str">
        <f t="shared" si="214"/>
        <v/>
      </c>
      <c r="R1116" s="4" t="str">
        <f t="shared" si="207"/>
        <v/>
      </c>
      <c r="S1116" s="4" t="str">
        <f t="shared" si="208"/>
        <v/>
      </c>
      <c r="T1116" s="100" t="str">
        <f t="shared" si="209"/>
        <v/>
      </c>
      <c r="V1116" s="113"/>
    </row>
    <row r="1117" spans="8:22" s="103" customFormat="1" x14ac:dyDescent="0.2">
      <c r="H1117" s="14" t="e">
        <f t="shared" si="210"/>
        <v>#NUM!</v>
      </c>
      <c r="I1117" s="104" t="e">
        <f>IF(ISNUMBER(results!C$38),4*PI()*F1117/((G1117*0.001)^2*results!C$38),4*PI()*F1117/((G1117*0.001)^2*results!D$38))</f>
        <v>#DIV/0!</v>
      </c>
      <c r="J1117" s="15">
        <f t="shared" si="211"/>
        <v>5.6999999999999877</v>
      </c>
      <c r="K1117" s="5">
        <f t="shared" si="204"/>
        <v>302</v>
      </c>
      <c r="L1117" s="1">
        <f t="shared" si="205"/>
        <v>5.6970934865054046</v>
      </c>
      <c r="M1117" s="2">
        <f t="shared" si="206"/>
        <v>18.013677216545513</v>
      </c>
      <c r="N1117" s="3" t="b">
        <f t="shared" si="215"/>
        <v>0</v>
      </c>
      <c r="O1117" s="3" t="str">
        <f t="shared" si="212"/>
        <v/>
      </c>
      <c r="P1117" s="4" t="str">
        <f t="shared" si="213"/>
        <v/>
      </c>
      <c r="Q1117" s="4" t="str">
        <f t="shared" si="214"/>
        <v/>
      </c>
      <c r="R1117" s="4" t="str">
        <f t="shared" si="207"/>
        <v/>
      </c>
      <c r="S1117" s="4" t="str">
        <f t="shared" si="208"/>
        <v/>
      </c>
      <c r="T1117" s="100" t="str">
        <f t="shared" si="209"/>
        <v/>
      </c>
      <c r="V1117" s="113"/>
    </row>
    <row r="1118" spans="8:22" s="103" customFormat="1" x14ac:dyDescent="0.2">
      <c r="H1118" s="14" t="e">
        <f t="shared" si="210"/>
        <v>#NUM!</v>
      </c>
      <c r="I1118" s="104" t="e">
        <f>IF(ISNUMBER(results!C$38),4*PI()*F1118/((G1118*0.001)^2*results!C$38),4*PI()*F1118/((G1118*0.001)^2*results!D$38))</f>
        <v>#DIV/0!</v>
      </c>
      <c r="J1118" s="15">
        <f t="shared" si="211"/>
        <v>5.6999999999999877</v>
      </c>
      <c r="K1118" s="5">
        <f t="shared" si="204"/>
        <v>302</v>
      </c>
      <c r="L1118" s="1">
        <f t="shared" si="205"/>
        <v>5.6970934865054046</v>
      </c>
      <c r="M1118" s="2">
        <f t="shared" si="206"/>
        <v>18.013677216545513</v>
      </c>
      <c r="N1118" s="3" t="b">
        <f t="shared" si="215"/>
        <v>0</v>
      </c>
      <c r="O1118" s="3" t="str">
        <f t="shared" si="212"/>
        <v/>
      </c>
      <c r="P1118" s="4" t="str">
        <f t="shared" si="213"/>
        <v/>
      </c>
      <c r="Q1118" s="4" t="str">
        <f t="shared" si="214"/>
        <v/>
      </c>
      <c r="R1118" s="4" t="str">
        <f t="shared" si="207"/>
        <v/>
      </c>
      <c r="S1118" s="4" t="str">
        <f t="shared" si="208"/>
        <v/>
      </c>
      <c r="T1118" s="100" t="str">
        <f t="shared" si="209"/>
        <v/>
      </c>
      <c r="V1118" s="113"/>
    </row>
    <row r="1119" spans="8:22" s="103" customFormat="1" x14ac:dyDescent="0.2">
      <c r="H1119" s="14" t="e">
        <f t="shared" si="210"/>
        <v>#NUM!</v>
      </c>
      <c r="I1119" s="104" t="e">
        <f>IF(ISNUMBER(results!C$38),4*PI()*F1119/((G1119*0.001)^2*results!C$38),4*PI()*F1119/((G1119*0.001)^2*results!D$38))</f>
        <v>#DIV/0!</v>
      </c>
      <c r="J1119" s="15">
        <f t="shared" si="211"/>
        <v>5.6999999999999877</v>
      </c>
      <c r="K1119" s="5">
        <f t="shared" si="204"/>
        <v>302</v>
      </c>
      <c r="L1119" s="1">
        <f t="shared" si="205"/>
        <v>5.6970934865054046</v>
      </c>
      <c r="M1119" s="2">
        <f t="shared" si="206"/>
        <v>18.013677216545513</v>
      </c>
      <c r="N1119" s="3" t="b">
        <f t="shared" si="215"/>
        <v>0</v>
      </c>
      <c r="O1119" s="3" t="str">
        <f t="shared" si="212"/>
        <v/>
      </c>
      <c r="P1119" s="4" t="str">
        <f t="shared" si="213"/>
        <v/>
      </c>
      <c r="Q1119" s="4" t="str">
        <f t="shared" si="214"/>
        <v/>
      </c>
      <c r="R1119" s="4" t="str">
        <f t="shared" si="207"/>
        <v/>
      </c>
      <c r="S1119" s="4" t="str">
        <f t="shared" si="208"/>
        <v/>
      </c>
      <c r="T1119" s="100" t="str">
        <f t="shared" si="209"/>
        <v/>
      </c>
      <c r="V1119" s="113"/>
    </row>
    <row r="1120" spans="8:22" s="103" customFormat="1" x14ac:dyDescent="0.2">
      <c r="H1120" s="14" t="e">
        <f t="shared" si="210"/>
        <v>#NUM!</v>
      </c>
      <c r="I1120" s="104" t="e">
        <f>IF(ISNUMBER(results!C$38),4*PI()*F1120/((G1120*0.001)^2*results!C$38),4*PI()*F1120/((G1120*0.001)^2*results!D$38))</f>
        <v>#DIV/0!</v>
      </c>
      <c r="J1120" s="15">
        <f t="shared" si="211"/>
        <v>5.6999999999999877</v>
      </c>
      <c r="K1120" s="5">
        <f t="shared" si="204"/>
        <v>302</v>
      </c>
      <c r="L1120" s="1">
        <f t="shared" si="205"/>
        <v>5.6970934865054046</v>
      </c>
      <c r="M1120" s="2">
        <f t="shared" si="206"/>
        <v>18.013677216545513</v>
      </c>
      <c r="N1120" s="3" t="b">
        <f t="shared" si="215"/>
        <v>0</v>
      </c>
      <c r="O1120" s="3" t="str">
        <f t="shared" si="212"/>
        <v/>
      </c>
      <c r="P1120" s="4" t="str">
        <f t="shared" si="213"/>
        <v/>
      </c>
      <c r="Q1120" s="4" t="str">
        <f t="shared" si="214"/>
        <v/>
      </c>
      <c r="R1120" s="4" t="str">
        <f t="shared" si="207"/>
        <v/>
      </c>
      <c r="S1120" s="4" t="str">
        <f t="shared" si="208"/>
        <v/>
      </c>
      <c r="T1120" s="100" t="str">
        <f t="shared" si="209"/>
        <v/>
      </c>
      <c r="V1120" s="113"/>
    </row>
    <row r="1121" spans="8:22" s="103" customFormat="1" x14ac:dyDescent="0.2">
      <c r="H1121" s="14" t="e">
        <f t="shared" si="210"/>
        <v>#NUM!</v>
      </c>
      <c r="I1121" s="104" t="e">
        <f>IF(ISNUMBER(results!C$38),4*PI()*F1121/((G1121*0.001)^2*results!C$38),4*PI()*F1121/((G1121*0.001)^2*results!D$38))</f>
        <v>#DIV/0!</v>
      </c>
      <c r="J1121" s="15">
        <f t="shared" si="211"/>
        <v>5.6999999999999877</v>
      </c>
      <c r="K1121" s="5">
        <f t="shared" si="204"/>
        <v>302</v>
      </c>
      <c r="L1121" s="1">
        <f t="shared" si="205"/>
        <v>5.6970934865054046</v>
      </c>
      <c r="M1121" s="2">
        <f t="shared" si="206"/>
        <v>18.013677216545513</v>
      </c>
      <c r="N1121" s="3" t="b">
        <f t="shared" si="215"/>
        <v>0</v>
      </c>
      <c r="O1121" s="3" t="str">
        <f t="shared" si="212"/>
        <v/>
      </c>
      <c r="P1121" s="4" t="str">
        <f t="shared" si="213"/>
        <v/>
      </c>
      <c r="Q1121" s="4" t="str">
        <f t="shared" si="214"/>
        <v/>
      </c>
      <c r="R1121" s="4" t="str">
        <f t="shared" si="207"/>
        <v/>
      </c>
      <c r="S1121" s="4" t="str">
        <f t="shared" si="208"/>
        <v/>
      </c>
      <c r="T1121" s="100" t="str">
        <f t="shared" si="209"/>
        <v/>
      </c>
      <c r="V1121" s="113"/>
    </row>
    <row r="1122" spans="8:22" s="103" customFormat="1" x14ac:dyDescent="0.2">
      <c r="H1122" s="14" t="e">
        <f t="shared" si="210"/>
        <v>#NUM!</v>
      </c>
      <c r="I1122" s="104" t="e">
        <f>IF(ISNUMBER(results!C$38),4*PI()*F1122/((G1122*0.001)^2*results!C$38),4*PI()*F1122/((G1122*0.001)^2*results!D$38))</f>
        <v>#DIV/0!</v>
      </c>
      <c r="J1122" s="15">
        <f t="shared" si="211"/>
        <v>5.6999999999999877</v>
      </c>
      <c r="K1122" s="5">
        <f t="shared" si="204"/>
        <v>302</v>
      </c>
      <c r="L1122" s="1">
        <f t="shared" si="205"/>
        <v>5.6970934865054046</v>
      </c>
      <c r="M1122" s="2">
        <f t="shared" si="206"/>
        <v>18.013677216545513</v>
      </c>
      <c r="N1122" s="3" t="b">
        <f t="shared" si="215"/>
        <v>0</v>
      </c>
      <c r="O1122" s="3" t="str">
        <f t="shared" si="212"/>
        <v/>
      </c>
      <c r="P1122" s="4" t="str">
        <f t="shared" si="213"/>
        <v/>
      </c>
      <c r="Q1122" s="4" t="str">
        <f t="shared" si="214"/>
        <v/>
      </c>
      <c r="R1122" s="4" t="str">
        <f t="shared" si="207"/>
        <v/>
      </c>
      <c r="S1122" s="4" t="str">
        <f t="shared" si="208"/>
        <v/>
      </c>
      <c r="T1122" s="100" t="str">
        <f t="shared" si="209"/>
        <v/>
      </c>
      <c r="V1122" s="113"/>
    </row>
    <row r="1123" spans="8:22" s="103" customFormat="1" x14ac:dyDescent="0.2">
      <c r="H1123" s="14" t="e">
        <f t="shared" si="210"/>
        <v>#NUM!</v>
      </c>
      <c r="I1123" s="104" t="e">
        <f>IF(ISNUMBER(results!C$38),4*PI()*F1123/((G1123*0.001)^2*results!C$38),4*PI()*F1123/((G1123*0.001)^2*results!D$38))</f>
        <v>#DIV/0!</v>
      </c>
      <c r="J1123" s="15">
        <f t="shared" si="211"/>
        <v>5.6999999999999877</v>
      </c>
      <c r="K1123" s="5">
        <f t="shared" si="204"/>
        <v>302</v>
      </c>
      <c r="L1123" s="1">
        <f t="shared" si="205"/>
        <v>5.6970934865054046</v>
      </c>
      <c r="M1123" s="2">
        <f t="shared" si="206"/>
        <v>18.013677216545513</v>
      </c>
      <c r="N1123" s="3" t="b">
        <f t="shared" si="215"/>
        <v>0</v>
      </c>
      <c r="O1123" s="3" t="str">
        <f t="shared" si="212"/>
        <v/>
      </c>
      <c r="P1123" s="4" t="str">
        <f t="shared" si="213"/>
        <v/>
      </c>
      <c r="Q1123" s="4" t="str">
        <f t="shared" si="214"/>
        <v/>
      </c>
      <c r="R1123" s="4" t="str">
        <f t="shared" si="207"/>
        <v/>
      </c>
      <c r="S1123" s="4" t="str">
        <f t="shared" si="208"/>
        <v/>
      </c>
      <c r="T1123" s="100" t="str">
        <f t="shared" si="209"/>
        <v/>
      </c>
      <c r="V1123" s="113"/>
    </row>
    <row r="1124" spans="8:22" s="103" customFormat="1" x14ac:dyDescent="0.2">
      <c r="H1124" s="14" t="e">
        <f t="shared" si="210"/>
        <v>#NUM!</v>
      </c>
      <c r="I1124" s="104" t="e">
        <f>IF(ISNUMBER(results!C$38),4*PI()*F1124/((G1124*0.001)^2*results!C$38),4*PI()*F1124/((G1124*0.001)^2*results!D$38))</f>
        <v>#DIV/0!</v>
      </c>
      <c r="J1124" s="15">
        <f t="shared" si="211"/>
        <v>5.6999999999999877</v>
      </c>
      <c r="K1124" s="5">
        <f t="shared" si="204"/>
        <v>302</v>
      </c>
      <c r="L1124" s="1">
        <f t="shared" si="205"/>
        <v>5.6970934865054046</v>
      </c>
      <c r="M1124" s="2">
        <f t="shared" si="206"/>
        <v>18.013677216545513</v>
      </c>
      <c r="N1124" s="3" t="b">
        <f t="shared" si="215"/>
        <v>0</v>
      </c>
      <c r="O1124" s="3" t="str">
        <f t="shared" si="212"/>
        <v/>
      </c>
      <c r="P1124" s="4" t="str">
        <f t="shared" si="213"/>
        <v/>
      </c>
      <c r="Q1124" s="4" t="str">
        <f t="shared" si="214"/>
        <v/>
      </c>
      <c r="R1124" s="4" t="str">
        <f t="shared" si="207"/>
        <v/>
      </c>
      <c r="S1124" s="4" t="str">
        <f t="shared" si="208"/>
        <v/>
      </c>
      <c r="T1124" s="100" t="str">
        <f t="shared" si="209"/>
        <v/>
      </c>
      <c r="V1124" s="113"/>
    </row>
    <row r="1125" spans="8:22" s="103" customFormat="1" x14ac:dyDescent="0.2">
      <c r="H1125" s="14" t="e">
        <f t="shared" si="210"/>
        <v>#NUM!</v>
      </c>
      <c r="I1125" s="104" t="e">
        <f>IF(ISNUMBER(results!C$38),4*PI()*F1125/((G1125*0.001)^2*results!C$38),4*PI()*F1125/((G1125*0.001)^2*results!D$38))</f>
        <v>#DIV/0!</v>
      </c>
      <c r="J1125" s="15">
        <f t="shared" si="211"/>
        <v>5.6999999999999877</v>
      </c>
      <c r="K1125" s="5">
        <f t="shared" si="204"/>
        <v>302</v>
      </c>
      <c r="L1125" s="1">
        <f t="shared" si="205"/>
        <v>5.6970934865054046</v>
      </c>
      <c r="M1125" s="2">
        <f t="shared" si="206"/>
        <v>18.013677216545513</v>
      </c>
      <c r="N1125" s="3" t="b">
        <f t="shared" si="215"/>
        <v>0</v>
      </c>
      <c r="O1125" s="3" t="str">
        <f t="shared" si="212"/>
        <v/>
      </c>
      <c r="P1125" s="4" t="str">
        <f t="shared" si="213"/>
        <v/>
      </c>
      <c r="Q1125" s="4" t="str">
        <f t="shared" si="214"/>
        <v/>
      </c>
      <c r="R1125" s="4" t="str">
        <f t="shared" si="207"/>
        <v/>
      </c>
      <c r="S1125" s="4" t="str">
        <f t="shared" si="208"/>
        <v/>
      </c>
      <c r="T1125" s="100" t="str">
        <f t="shared" si="209"/>
        <v/>
      </c>
      <c r="V1125" s="113"/>
    </row>
    <row r="1126" spans="8:22" s="103" customFormat="1" x14ac:dyDescent="0.2">
      <c r="H1126" s="14" t="e">
        <f t="shared" si="210"/>
        <v>#NUM!</v>
      </c>
      <c r="I1126" s="104" t="e">
        <f>IF(ISNUMBER(results!C$38),4*PI()*F1126/((G1126*0.001)^2*results!C$38),4*PI()*F1126/((G1126*0.001)^2*results!D$38))</f>
        <v>#DIV/0!</v>
      </c>
      <c r="J1126" s="15">
        <f t="shared" si="211"/>
        <v>5.6999999999999877</v>
      </c>
      <c r="K1126" s="5">
        <f t="shared" si="204"/>
        <v>302</v>
      </c>
      <c r="L1126" s="1">
        <f t="shared" si="205"/>
        <v>5.6970934865054046</v>
      </c>
      <c r="M1126" s="2">
        <f t="shared" si="206"/>
        <v>18.013677216545513</v>
      </c>
      <c r="N1126" s="3" t="b">
        <f t="shared" si="215"/>
        <v>0</v>
      </c>
      <c r="O1126" s="3" t="str">
        <f t="shared" si="212"/>
        <v/>
      </c>
      <c r="P1126" s="4" t="str">
        <f t="shared" si="213"/>
        <v/>
      </c>
      <c r="Q1126" s="4" t="str">
        <f t="shared" si="214"/>
        <v/>
      </c>
      <c r="R1126" s="4" t="str">
        <f t="shared" si="207"/>
        <v/>
      </c>
      <c r="S1126" s="4" t="str">
        <f t="shared" si="208"/>
        <v/>
      </c>
      <c r="T1126" s="100" t="str">
        <f t="shared" si="209"/>
        <v/>
      </c>
      <c r="V1126" s="113"/>
    </row>
    <row r="1127" spans="8:22" s="103" customFormat="1" x14ac:dyDescent="0.2">
      <c r="H1127" s="14" t="e">
        <f t="shared" si="210"/>
        <v>#NUM!</v>
      </c>
      <c r="I1127" s="104" t="e">
        <f>IF(ISNUMBER(results!C$38),4*PI()*F1127/((G1127*0.001)^2*results!C$38),4*PI()*F1127/((G1127*0.001)^2*results!D$38))</f>
        <v>#DIV/0!</v>
      </c>
      <c r="J1127" s="15">
        <f t="shared" si="211"/>
        <v>5.6999999999999877</v>
      </c>
      <c r="K1127" s="5">
        <f t="shared" si="204"/>
        <v>302</v>
      </c>
      <c r="L1127" s="1">
        <f t="shared" si="205"/>
        <v>5.6970934865054046</v>
      </c>
      <c r="M1127" s="2">
        <f t="shared" si="206"/>
        <v>18.013677216545513</v>
      </c>
      <c r="N1127" s="3" t="b">
        <f t="shared" si="215"/>
        <v>0</v>
      </c>
      <c r="O1127" s="3" t="str">
        <f t="shared" si="212"/>
        <v/>
      </c>
      <c r="P1127" s="4" t="str">
        <f t="shared" si="213"/>
        <v/>
      </c>
      <c r="Q1127" s="4" t="str">
        <f t="shared" si="214"/>
        <v/>
      </c>
      <c r="R1127" s="4" t="str">
        <f t="shared" si="207"/>
        <v/>
      </c>
      <c r="S1127" s="4" t="str">
        <f t="shared" si="208"/>
        <v/>
      </c>
      <c r="T1127" s="100" t="str">
        <f t="shared" si="209"/>
        <v/>
      </c>
      <c r="V1127" s="113"/>
    </row>
    <row r="1128" spans="8:22" s="103" customFormat="1" x14ac:dyDescent="0.2">
      <c r="H1128" s="14" t="e">
        <f t="shared" si="210"/>
        <v>#NUM!</v>
      </c>
      <c r="I1128" s="104" t="e">
        <f>IF(ISNUMBER(results!C$38),4*PI()*F1128/((G1128*0.001)^2*results!C$38),4*PI()*F1128/((G1128*0.001)^2*results!D$38))</f>
        <v>#DIV/0!</v>
      </c>
      <c r="J1128" s="15">
        <f t="shared" si="211"/>
        <v>5.6999999999999877</v>
      </c>
      <c r="K1128" s="5">
        <f t="shared" si="204"/>
        <v>302</v>
      </c>
      <c r="L1128" s="1">
        <f t="shared" si="205"/>
        <v>5.6970934865054046</v>
      </c>
      <c r="M1128" s="2">
        <f t="shared" si="206"/>
        <v>18.013677216545513</v>
      </c>
      <c r="N1128" s="3" t="b">
        <f t="shared" si="215"/>
        <v>0</v>
      </c>
      <c r="O1128" s="3" t="str">
        <f t="shared" si="212"/>
        <v/>
      </c>
      <c r="P1128" s="4" t="str">
        <f t="shared" si="213"/>
        <v/>
      </c>
      <c r="Q1128" s="4" t="str">
        <f t="shared" si="214"/>
        <v/>
      </c>
      <c r="R1128" s="4" t="str">
        <f t="shared" si="207"/>
        <v/>
      </c>
      <c r="S1128" s="4" t="str">
        <f t="shared" si="208"/>
        <v/>
      </c>
      <c r="T1128" s="100" t="str">
        <f t="shared" si="209"/>
        <v/>
      </c>
      <c r="V1128" s="113"/>
    </row>
    <row r="1129" spans="8:22" s="103" customFormat="1" x14ac:dyDescent="0.2">
      <c r="H1129" s="14" t="e">
        <f t="shared" si="210"/>
        <v>#NUM!</v>
      </c>
      <c r="I1129" s="104" t="e">
        <f>IF(ISNUMBER(results!C$38),4*PI()*F1129/((G1129*0.001)^2*results!C$38),4*PI()*F1129/((G1129*0.001)^2*results!D$38))</f>
        <v>#DIV/0!</v>
      </c>
      <c r="J1129" s="15">
        <f t="shared" si="211"/>
        <v>5.6999999999999877</v>
      </c>
      <c r="K1129" s="5">
        <f t="shared" si="204"/>
        <v>302</v>
      </c>
      <c r="L1129" s="1">
        <f t="shared" si="205"/>
        <v>5.6970934865054046</v>
      </c>
      <c r="M1129" s="2">
        <f t="shared" si="206"/>
        <v>18.013677216545513</v>
      </c>
      <c r="N1129" s="3" t="b">
        <f t="shared" si="215"/>
        <v>0</v>
      </c>
      <c r="O1129" s="3" t="str">
        <f t="shared" si="212"/>
        <v/>
      </c>
      <c r="P1129" s="4" t="str">
        <f t="shared" si="213"/>
        <v/>
      </c>
      <c r="Q1129" s="4" t="str">
        <f t="shared" si="214"/>
        <v/>
      </c>
      <c r="R1129" s="4" t="str">
        <f t="shared" si="207"/>
        <v/>
      </c>
      <c r="S1129" s="4" t="str">
        <f t="shared" si="208"/>
        <v/>
      </c>
      <c r="T1129" s="100" t="str">
        <f t="shared" si="209"/>
        <v/>
      </c>
      <c r="V1129" s="113"/>
    </row>
    <row r="1130" spans="8:22" s="103" customFormat="1" x14ac:dyDescent="0.2">
      <c r="H1130" s="14" t="e">
        <f t="shared" si="210"/>
        <v>#NUM!</v>
      </c>
      <c r="I1130" s="104" t="e">
        <f>IF(ISNUMBER(results!C$38),4*PI()*F1130/((G1130*0.001)^2*results!C$38),4*PI()*F1130/((G1130*0.001)^2*results!D$38))</f>
        <v>#DIV/0!</v>
      </c>
      <c r="J1130" s="15">
        <f t="shared" si="211"/>
        <v>5.6999999999999877</v>
      </c>
      <c r="K1130" s="5">
        <f t="shared" si="204"/>
        <v>302</v>
      </c>
      <c r="L1130" s="1">
        <f t="shared" si="205"/>
        <v>5.6970934865054046</v>
      </c>
      <c r="M1130" s="2">
        <f t="shared" si="206"/>
        <v>18.013677216545513</v>
      </c>
      <c r="N1130" s="3" t="b">
        <f t="shared" si="215"/>
        <v>0</v>
      </c>
      <c r="O1130" s="3" t="str">
        <f t="shared" si="212"/>
        <v/>
      </c>
      <c r="P1130" s="4" t="str">
        <f t="shared" si="213"/>
        <v/>
      </c>
      <c r="Q1130" s="4" t="str">
        <f t="shared" si="214"/>
        <v/>
      </c>
      <c r="R1130" s="4" t="str">
        <f t="shared" si="207"/>
        <v/>
      </c>
      <c r="S1130" s="4" t="str">
        <f t="shared" si="208"/>
        <v/>
      </c>
      <c r="T1130" s="100" t="str">
        <f t="shared" si="209"/>
        <v/>
      </c>
      <c r="V1130" s="113"/>
    </row>
    <row r="1131" spans="8:22" s="103" customFormat="1" x14ac:dyDescent="0.2">
      <c r="H1131" s="14" t="e">
        <f t="shared" si="210"/>
        <v>#NUM!</v>
      </c>
      <c r="I1131" s="104" t="e">
        <f>IF(ISNUMBER(results!C$38),4*PI()*F1131/((G1131*0.001)^2*results!C$38),4*PI()*F1131/((G1131*0.001)^2*results!D$38))</f>
        <v>#DIV/0!</v>
      </c>
      <c r="J1131" s="15">
        <f t="shared" si="211"/>
        <v>5.6999999999999877</v>
      </c>
      <c r="K1131" s="5">
        <f t="shared" si="204"/>
        <v>302</v>
      </c>
      <c r="L1131" s="1">
        <f t="shared" si="205"/>
        <v>5.6970934865054046</v>
      </c>
      <c r="M1131" s="2">
        <f t="shared" si="206"/>
        <v>18.013677216545513</v>
      </c>
      <c r="N1131" s="3" t="b">
        <f t="shared" si="215"/>
        <v>0</v>
      </c>
      <c r="O1131" s="3" t="str">
        <f t="shared" si="212"/>
        <v/>
      </c>
      <c r="P1131" s="4" t="str">
        <f t="shared" si="213"/>
        <v/>
      </c>
      <c r="Q1131" s="4" t="str">
        <f t="shared" si="214"/>
        <v/>
      </c>
      <c r="R1131" s="4" t="str">
        <f t="shared" si="207"/>
        <v/>
      </c>
      <c r="S1131" s="4" t="str">
        <f t="shared" si="208"/>
        <v/>
      </c>
      <c r="T1131" s="100" t="str">
        <f t="shared" si="209"/>
        <v/>
      </c>
      <c r="V1131" s="113"/>
    </row>
    <row r="1132" spans="8:22" s="103" customFormat="1" x14ac:dyDescent="0.2">
      <c r="H1132" s="14" t="e">
        <f t="shared" si="210"/>
        <v>#NUM!</v>
      </c>
      <c r="I1132" s="104" t="e">
        <f>IF(ISNUMBER(results!C$38),4*PI()*F1132/((G1132*0.001)^2*results!C$38),4*PI()*F1132/((G1132*0.001)^2*results!D$38))</f>
        <v>#DIV/0!</v>
      </c>
      <c r="J1132" s="15">
        <f t="shared" si="211"/>
        <v>5.6999999999999877</v>
      </c>
      <c r="K1132" s="5">
        <f t="shared" si="204"/>
        <v>302</v>
      </c>
      <c r="L1132" s="1">
        <f t="shared" si="205"/>
        <v>5.6970934865054046</v>
      </c>
      <c r="M1132" s="2">
        <f t="shared" si="206"/>
        <v>18.013677216545513</v>
      </c>
      <c r="N1132" s="3" t="b">
        <f t="shared" si="215"/>
        <v>0</v>
      </c>
      <c r="O1132" s="3" t="str">
        <f t="shared" si="212"/>
        <v/>
      </c>
      <c r="P1132" s="4" t="str">
        <f t="shared" si="213"/>
        <v/>
      </c>
      <c r="Q1132" s="4" t="str">
        <f t="shared" si="214"/>
        <v/>
      </c>
      <c r="R1132" s="4" t="str">
        <f t="shared" si="207"/>
        <v/>
      </c>
      <c r="S1132" s="4" t="str">
        <f t="shared" si="208"/>
        <v/>
      </c>
      <c r="T1132" s="100" t="str">
        <f t="shared" si="209"/>
        <v/>
      </c>
      <c r="V1132" s="113"/>
    </row>
    <row r="1133" spans="8:22" s="103" customFormat="1" x14ac:dyDescent="0.2">
      <c r="H1133" s="14" t="e">
        <f t="shared" si="210"/>
        <v>#NUM!</v>
      </c>
      <c r="I1133" s="104" t="e">
        <f>IF(ISNUMBER(results!C$38),4*PI()*F1133/((G1133*0.001)^2*results!C$38),4*PI()*F1133/((G1133*0.001)^2*results!D$38))</f>
        <v>#DIV/0!</v>
      </c>
      <c r="J1133" s="15">
        <f t="shared" si="211"/>
        <v>5.6999999999999877</v>
      </c>
      <c r="K1133" s="5">
        <f t="shared" si="204"/>
        <v>302</v>
      </c>
      <c r="L1133" s="1">
        <f t="shared" si="205"/>
        <v>5.6970934865054046</v>
      </c>
      <c r="M1133" s="2">
        <f t="shared" si="206"/>
        <v>18.013677216545513</v>
      </c>
      <c r="N1133" s="3" t="b">
        <f t="shared" si="215"/>
        <v>0</v>
      </c>
      <c r="O1133" s="3" t="str">
        <f t="shared" si="212"/>
        <v/>
      </c>
      <c r="P1133" s="4" t="str">
        <f t="shared" si="213"/>
        <v/>
      </c>
      <c r="Q1133" s="4" t="str">
        <f t="shared" si="214"/>
        <v/>
      </c>
      <c r="R1133" s="4" t="str">
        <f t="shared" si="207"/>
        <v/>
      </c>
      <c r="S1133" s="4" t="str">
        <f t="shared" si="208"/>
        <v/>
      </c>
      <c r="T1133" s="100" t="str">
        <f t="shared" si="209"/>
        <v/>
      </c>
      <c r="V1133" s="113"/>
    </row>
    <row r="1134" spans="8:22" s="103" customFormat="1" x14ac:dyDescent="0.2">
      <c r="H1134" s="14" t="e">
        <f t="shared" si="210"/>
        <v>#NUM!</v>
      </c>
      <c r="I1134" s="104" t="e">
        <f>IF(ISNUMBER(results!C$38),4*PI()*F1134/((G1134*0.001)^2*results!C$38),4*PI()*F1134/((G1134*0.001)^2*results!D$38))</f>
        <v>#DIV/0!</v>
      </c>
      <c r="J1134" s="15">
        <f t="shared" si="211"/>
        <v>5.6999999999999877</v>
      </c>
      <c r="K1134" s="5">
        <f t="shared" si="204"/>
        <v>302</v>
      </c>
      <c r="L1134" s="1">
        <f t="shared" si="205"/>
        <v>5.6970934865054046</v>
      </c>
      <c r="M1134" s="2">
        <f t="shared" si="206"/>
        <v>18.013677216545513</v>
      </c>
      <c r="N1134" s="3" t="b">
        <f t="shared" si="215"/>
        <v>0</v>
      </c>
      <c r="O1134" s="3" t="str">
        <f t="shared" si="212"/>
        <v/>
      </c>
      <c r="P1134" s="4" t="str">
        <f t="shared" si="213"/>
        <v/>
      </c>
      <c r="Q1134" s="4" t="str">
        <f t="shared" si="214"/>
        <v/>
      </c>
      <c r="R1134" s="4" t="str">
        <f t="shared" si="207"/>
        <v/>
      </c>
      <c r="S1134" s="4" t="str">
        <f t="shared" si="208"/>
        <v/>
      </c>
      <c r="T1134" s="100" t="str">
        <f t="shared" si="209"/>
        <v/>
      </c>
      <c r="V1134" s="113"/>
    </row>
    <row r="1135" spans="8:22" s="103" customFormat="1" x14ac:dyDescent="0.2">
      <c r="H1135" s="14" t="e">
        <f t="shared" si="210"/>
        <v>#NUM!</v>
      </c>
      <c r="I1135" s="104" t="e">
        <f>IF(ISNUMBER(results!C$38),4*PI()*F1135/((G1135*0.001)^2*results!C$38),4*PI()*F1135/((G1135*0.001)^2*results!D$38))</f>
        <v>#DIV/0!</v>
      </c>
      <c r="J1135" s="15">
        <f t="shared" si="211"/>
        <v>5.6999999999999877</v>
      </c>
      <c r="K1135" s="5">
        <f t="shared" si="204"/>
        <v>302</v>
      </c>
      <c r="L1135" s="1">
        <f t="shared" si="205"/>
        <v>5.6970934865054046</v>
      </c>
      <c r="M1135" s="2">
        <f t="shared" si="206"/>
        <v>18.013677216545513</v>
      </c>
      <c r="N1135" s="3" t="b">
        <f t="shared" si="215"/>
        <v>0</v>
      </c>
      <c r="O1135" s="3" t="str">
        <f t="shared" si="212"/>
        <v/>
      </c>
      <c r="P1135" s="4" t="str">
        <f t="shared" si="213"/>
        <v/>
      </c>
      <c r="Q1135" s="4" t="str">
        <f t="shared" si="214"/>
        <v/>
      </c>
      <c r="R1135" s="4" t="str">
        <f t="shared" si="207"/>
        <v/>
      </c>
      <c r="S1135" s="4" t="str">
        <f t="shared" si="208"/>
        <v/>
      </c>
      <c r="T1135" s="100" t="str">
        <f t="shared" si="209"/>
        <v/>
      </c>
      <c r="V1135" s="113"/>
    </row>
    <row r="1136" spans="8:22" s="103" customFormat="1" x14ac:dyDescent="0.2">
      <c r="H1136" s="14" t="e">
        <f t="shared" si="210"/>
        <v>#NUM!</v>
      </c>
      <c r="I1136" s="104" t="e">
        <f>IF(ISNUMBER(results!C$38),4*PI()*F1136/((G1136*0.001)^2*results!C$38),4*PI()*F1136/((G1136*0.001)^2*results!D$38))</f>
        <v>#DIV/0!</v>
      </c>
      <c r="J1136" s="15">
        <f t="shared" si="211"/>
        <v>5.6999999999999877</v>
      </c>
      <c r="K1136" s="5">
        <f t="shared" si="204"/>
        <v>302</v>
      </c>
      <c r="L1136" s="1">
        <f t="shared" si="205"/>
        <v>5.6970934865054046</v>
      </c>
      <c r="M1136" s="2">
        <f t="shared" si="206"/>
        <v>18.013677216545513</v>
      </c>
      <c r="N1136" s="3" t="b">
        <f t="shared" si="215"/>
        <v>0</v>
      </c>
      <c r="O1136" s="3" t="str">
        <f t="shared" si="212"/>
        <v/>
      </c>
      <c r="P1136" s="4" t="str">
        <f t="shared" si="213"/>
        <v/>
      </c>
      <c r="Q1136" s="4" t="str">
        <f t="shared" si="214"/>
        <v/>
      </c>
      <c r="R1136" s="4" t="str">
        <f t="shared" si="207"/>
        <v/>
      </c>
      <c r="S1136" s="4" t="str">
        <f t="shared" si="208"/>
        <v/>
      </c>
      <c r="T1136" s="100" t="str">
        <f t="shared" si="209"/>
        <v/>
      </c>
      <c r="V1136" s="113"/>
    </row>
    <row r="1137" spans="8:22" s="103" customFormat="1" x14ac:dyDescent="0.2">
      <c r="H1137" s="14" t="e">
        <f t="shared" si="210"/>
        <v>#NUM!</v>
      </c>
      <c r="I1137" s="104" t="e">
        <f>IF(ISNUMBER(results!C$38),4*PI()*F1137/((G1137*0.001)^2*results!C$38),4*PI()*F1137/((G1137*0.001)^2*results!D$38))</f>
        <v>#DIV/0!</v>
      </c>
      <c r="J1137" s="15">
        <f t="shared" si="211"/>
        <v>5.6999999999999877</v>
      </c>
      <c r="K1137" s="5">
        <f t="shared" si="204"/>
        <v>302</v>
      </c>
      <c r="L1137" s="1">
        <f t="shared" si="205"/>
        <v>5.6970934865054046</v>
      </c>
      <c r="M1137" s="2">
        <f t="shared" si="206"/>
        <v>18.013677216545513</v>
      </c>
      <c r="N1137" s="3" t="b">
        <f t="shared" si="215"/>
        <v>0</v>
      </c>
      <c r="O1137" s="3" t="str">
        <f t="shared" si="212"/>
        <v/>
      </c>
      <c r="P1137" s="4" t="str">
        <f t="shared" si="213"/>
        <v/>
      </c>
      <c r="Q1137" s="4" t="str">
        <f t="shared" si="214"/>
        <v/>
      </c>
      <c r="R1137" s="4" t="str">
        <f t="shared" si="207"/>
        <v/>
      </c>
      <c r="S1137" s="4" t="str">
        <f t="shared" si="208"/>
        <v/>
      </c>
      <c r="T1137" s="100" t="str">
        <f t="shared" si="209"/>
        <v/>
      </c>
      <c r="V1137" s="113"/>
    </row>
    <row r="1138" spans="8:22" s="103" customFormat="1" x14ac:dyDescent="0.2">
      <c r="H1138" s="14" t="e">
        <f t="shared" si="210"/>
        <v>#NUM!</v>
      </c>
      <c r="I1138" s="104" t="e">
        <f>IF(ISNUMBER(results!C$38),4*PI()*F1138/((G1138*0.001)^2*results!C$38),4*PI()*F1138/((G1138*0.001)^2*results!D$38))</f>
        <v>#DIV/0!</v>
      </c>
      <c r="J1138" s="15">
        <f t="shared" si="211"/>
        <v>5.6999999999999877</v>
      </c>
      <c r="K1138" s="5">
        <f t="shared" si="204"/>
        <v>302</v>
      </c>
      <c r="L1138" s="1">
        <f t="shared" si="205"/>
        <v>5.6970934865054046</v>
      </c>
      <c r="M1138" s="2">
        <f t="shared" si="206"/>
        <v>18.013677216545513</v>
      </c>
      <c r="N1138" s="3" t="b">
        <f t="shared" si="215"/>
        <v>0</v>
      </c>
      <c r="O1138" s="3" t="str">
        <f t="shared" si="212"/>
        <v/>
      </c>
      <c r="P1138" s="4" t="str">
        <f t="shared" si="213"/>
        <v/>
      </c>
      <c r="Q1138" s="4" t="str">
        <f t="shared" si="214"/>
        <v/>
      </c>
      <c r="R1138" s="4" t="str">
        <f t="shared" si="207"/>
        <v/>
      </c>
      <c r="S1138" s="4" t="str">
        <f t="shared" si="208"/>
        <v/>
      </c>
      <c r="T1138" s="100" t="str">
        <f t="shared" si="209"/>
        <v/>
      </c>
      <c r="V1138" s="113"/>
    </row>
    <row r="1139" spans="8:22" s="103" customFormat="1" x14ac:dyDescent="0.2">
      <c r="H1139" s="14" t="e">
        <f t="shared" si="210"/>
        <v>#NUM!</v>
      </c>
      <c r="I1139" s="104" t="e">
        <f>IF(ISNUMBER(results!C$38),4*PI()*F1139/((G1139*0.001)^2*results!C$38),4*PI()*F1139/((G1139*0.001)^2*results!D$38))</f>
        <v>#DIV/0!</v>
      </c>
      <c r="J1139" s="15">
        <f t="shared" si="211"/>
        <v>5.6999999999999877</v>
      </c>
      <c r="K1139" s="5">
        <f t="shared" si="204"/>
        <v>302</v>
      </c>
      <c r="L1139" s="1">
        <f t="shared" si="205"/>
        <v>5.6970934865054046</v>
      </c>
      <c r="M1139" s="2">
        <f t="shared" si="206"/>
        <v>18.013677216545513</v>
      </c>
      <c r="N1139" s="3" t="b">
        <f t="shared" si="215"/>
        <v>0</v>
      </c>
      <c r="O1139" s="3" t="str">
        <f t="shared" si="212"/>
        <v/>
      </c>
      <c r="P1139" s="4" t="str">
        <f t="shared" si="213"/>
        <v/>
      </c>
      <c r="Q1139" s="4" t="str">
        <f t="shared" si="214"/>
        <v/>
      </c>
      <c r="R1139" s="4" t="str">
        <f t="shared" si="207"/>
        <v/>
      </c>
      <c r="S1139" s="4" t="str">
        <f t="shared" si="208"/>
        <v/>
      </c>
      <c r="T1139" s="100" t="str">
        <f t="shared" si="209"/>
        <v/>
      </c>
      <c r="V1139" s="113"/>
    </row>
    <row r="1140" spans="8:22" s="103" customFormat="1" x14ac:dyDescent="0.2">
      <c r="H1140" s="14" t="e">
        <f t="shared" si="210"/>
        <v>#NUM!</v>
      </c>
      <c r="I1140" s="104" t="e">
        <f>IF(ISNUMBER(results!C$38),4*PI()*F1140/((G1140*0.001)^2*results!C$38),4*PI()*F1140/((G1140*0.001)^2*results!D$38))</f>
        <v>#DIV/0!</v>
      </c>
      <c r="J1140" s="15">
        <f t="shared" si="211"/>
        <v>5.6999999999999877</v>
      </c>
      <c r="K1140" s="5">
        <f t="shared" si="204"/>
        <v>302</v>
      </c>
      <c r="L1140" s="1">
        <f t="shared" si="205"/>
        <v>5.6970934865054046</v>
      </c>
      <c r="M1140" s="2">
        <f t="shared" si="206"/>
        <v>18.013677216545513</v>
      </c>
      <c r="N1140" s="3" t="b">
        <f t="shared" si="215"/>
        <v>0</v>
      </c>
      <c r="O1140" s="3" t="str">
        <f t="shared" si="212"/>
        <v/>
      </c>
      <c r="P1140" s="4" t="str">
        <f t="shared" si="213"/>
        <v/>
      </c>
      <c r="Q1140" s="4" t="str">
        <f t="shared" si="214"/>
        <v/>
      </c>
      <c r="R1140" s="4" t="str">
        <f t="shared" si="207"/>
        <v/>
      </c>
      <c r="S1140" s="4" t="str">
        <f t="shared" si="208"/>
        <v/>
      </c>
      <c r="T1140" s="100" t="str">
        <f t="shared" si="209"/>
        <v/>
      </c>
      <c r="V1140" s="113"/>
    </row>
    <row r="1141" spans="8:22" s="103" customFormat="1" x14ac:dyDescent="0.2">
      <c r="H1141" s="14" t="e">
        <f t="shared" si="210"/>
        <v>#NUM!</v>
      </c>
      <c r="I1141" s="104" t="e">
        <f>IF(ISNUMBER(results!C$38),4*PI()*F1141/((G1141*0.001)^2*results!C$38),4*PI()*F1141/((G1141*0.001)^2*results!D$38))</f>
        <v>#DIV/0!</v>
      </c>
      <c r="J1141" s="15">
        <f t="shared" si="211"/>
        <v>5.6999999999999877</v>
      </c>
      <c r="K1141" s="5">
        <f t="shared" si="204"/>
        <v>302</v>
      </c>
      <c r="L1141" s="1">
        <f t="shared" si="205"/>
        <v>5.6970934865054046</v>
      </c>
      <c r="M1141" s="2">
        <f t="shared" si="206"/>
        <v>18.013677216545513</v>
      </c>
      <c r="N1141" s="3" t="b">
        <f t="shared" si="215"/>
        <v>0</v>
      </c>
      <c r="O1141" s="3" t="str">
        <f t="shared" si="212"/>
        <v/>
      </c>
      <c r="P1141" s="4" t="str">
        <f t="shared" si="213"/>
        <v/>
      </c>
      <c r="Q1141" s="4" t="str">
        <f t="shared" si="214"/>
        <v/>
      </c>
      <c r="R1141" s="4" t="str">
        <f t="shared" si="207"/>
        <v/>
      </c>
      <c r="S1141" s="4" t="str">
        <f t="shared" si="208"/>
        <v/>
      </c>
      <c r="T1141" s="100" t="str">
        <f t="shared" si="209"/>
        <v/>
      </c>
      <c r="V1141" s="113"/>
    </row>
    <row r="1142" spans="8:22" s="103" customFormat="1" x14ac:dyDescent="0.2">
      <c r="H1142" s="14" t="e">
        <f t="shared" si="210"/>
        <v>#NUM!</v>
      </c>
      <c r="I1142" s="104" t="e">
        <f>IF(ISNUMBER(results!C$38),4*PI()*F1142/((G1142*0.001)^2*results!C$38),4*PI()*F1142/((G1142*0.001)^2*results!D$38))</f>
        <v>#DIV/0!</v>
      </c>
      <c r="J1142" s="15">
        <f t="shared" si="211"/>
        <v>5.6999999999999877</v>
      </c>
      <c r="K1142" s="5">
        <f t="shared" si="204"/>
        <v>302</v>
      </c>
      <c r="L1142" s="1">
        <f t="shared" si="205"/>
        <v>5.6970934865054046</v>
      </c>
      <c r="M1142" s="2">
        <f t="shared" si="206"/>
        <v>18.013677216545513</v>
      </c>
      <c r="N1142" s="3" t="b">
        <f t="shared" si="215"/>
        <v>0</v>
      </c>
      <c r="O1142" s="3" t="str">
        <f t="shared" si="212"/>
        <v/>
      </c>
      <c r="P1142" s="4" t="str">
        <f t="shared" si="213"/>
        <v/>
      </c>
      <c r="Q1142" s="4" t="str">
        <f t="shared" si="214"/>
        <v/>
      </c>
      <c r="R1142" s="4" t="str">
        <f t="shared" si="207"/>
        <v/>
      </c>
      <c r="S1142" s="4" t="str">
        <f t="shared" si="208"/>
        <v/>
      </c>
      <c r="T1142" s="100" t="str">
        <f t="shared" si="209"/>
        <v/>
      </c>
      <c r="V1142" s="113"/>
    </row>
    <row r="1143" spans="8:22" s="103" customFormat="1" x14ac:dyDescent="0.2">
      <c r="H1143" s="14" t="e">
        <f t="shared" si="210"/>
        <v>#NUM!</v>
      </c>
      <c r="I1143" s="104" t="e">
        <f>IF(ISNUMBER(results!C$38),4*PI()*F1143/((G1143*0.001)^2*results!C$38),4*PI()*F1143/((G1143*0.001)^2*results!D$38))</f>
        <v>#DIV/0!</v>
      </c>
      <c r="J1143" s="15">
        <f t="shared" si="211"/>
        <v>5.6999999999999877</v>
      </c>
      <c r="K1143" s="5">
        <f t="shared" si="204"/>
        <v>302</v>
      </c>
      <c r="L1143" s="1">
        <f t="shared" si="205"/>
        <v>5.6970934865054046</v>
      </c>
      <c r="M1143" s="2">
        <f t="shared" si="206"/>
        <v>18.013677216545513</v>
      </c>
      <c r="N1143" s="3" t="b">
        <f t="shared" si="215"/>
        <v>0</v>
      </c>
      <c r="O1143" s="3" t="str">
        <f t="shared" si="212"/>
        <v/>
      </c>
      <c r="P1143" s="4" t="str">
        <f t="shared" si="213"/>
        <v/>
      </c>
      <c r="Q1143" s="4" t="str">
        <f t="shared" si="214"/>
        <v/>
      </c>
      <c r="R1143" s="4" t="str">
        <f t="shared" si="207"/>
        <v/>
      </c>
      <c r="S1143" s="4" t="str">
        <f t="shared" si="208"/>
        <v/>
      </c>
      <c r="T1143" s="100" t="str">
        <f t="shared" si="209"/>
        <v/>
      </c>
      <c r="V1143" s="113"/>
    </row>
    <row r="1144" spans="8:22" s="103" customFormat="1" x14ac:dyDescent="0.2">
      <c r="H1144" s="14" t="e">
        <f t="shared" si="210"/>
        <v>#NUM!</v>
      </c>
      <c r="I1144" s="104" t="e">
        <f>IF(ISNUMBER(results!C$38),4*PI()*F1144/((G1144*0.001)^2*results!C$38),4*PI()*F1144/((G1144*0.001)^2*results!D$38))</f>
        <v>#DIV/0!</v>
      </c>
      <c r="J1144" s="15">
        <f t="shared" si="211"/>
        <v>5.6999999999999877</v>
      </c>
      <c r="K1144" s="5">
        <f t="shared" si="204"/>
        <v>302</v>
      </c>
      <c r="L1144" s="1">
        <f t="shared" si="205"/>
        <v>5.6970934865054046</v>
      </c>
      <c r="M1144" s="2">
        <f t="shared" si="206"/>
        <v>18.013677216545513</v>
      </c>
      <c r="N1144" s="3" t="b">
        <f t="shared" si="215"/>
        <v>0</v>
      </c>
      <c r="O1144" s="3" t="str">
        <f t="shared" si="212"/>
        <v/>
      </c>
      <c r="P1144" s="4" t="str">
        <f t="shared" si="213"/>
        <v/>
      </c>
      <c r="Q1144" s="4" t="str">
        <f t="shared" si="214"/>
        <v/>
      </c>
      <c r="R1144" s="4" t="str">
        <f t="shared" si="207"/>
        <v/>
      </c>
      <c r="S1144" s="4" t="str">
        <f t="shared" si="208"/>
        <v/>
      </c>
      <c r="T1144" s="100" t="str">
        <f t="shared" si="209"/>
        <v/>
      </c>
      <c r="V1144" s="113"/>
    </row>
    <row r="1145" spans="8:22" s="103" customFormat="1" x14ac:dyDescent="0.2">
      <c r="H1145" s="14" t="e">
        <f t="shared" si="210"/>
        <v>#NUM!</v>
      </c>
      <c r="I1145" s="104" t="e">
        <f>IF(ISNUMBER(results!C$38),4*PI()*F1145/((G1145*0.001)^2*results!C$38),4*PI()*F1145/((G1145*0.001)^2*results!D$38))</f>
        <v>#DIV/0!</v>
      </c>
      <c r="J1145" s="15">
        <f t="shared" si="211"/>
        <v>5.6999999999999877</v>
      </c>
      <c r="K1145" s="5">
        <f t="shared" si="204"/>
        <v>302</v>
      </c>
      <c r="L1145" s="1">
        <f t="shared" si="205"/>
        <v>5.6970934865054046</v>
      </c>
      <c r="M1145" s="2">
        <f t="shared" si="206"/>
        <v>18.013677216545513</v>
      </c>
      <c r="N1145" s="3" t="b">
        <f t="shared" si="215"/>
        <v>0</v>
      </c>
      <c r="O1145" s="3" t="str">
        <f t="shared" si="212"/>
        <v/>
      </c>
      <c r="P1145" s="4" t="str">
        <f t="shared" si="213"/>
        <v/>
      </c>
      <c r="Q1145" s="4" t="str">
        <f t="shared" si="214"/>
        <v/>
      </c>
      <c r="R1145" s="4" t="str">
        <f t="shared" si="207"/>
        <v/>
      </c>
      <c r="S1145" s="4" t="str">
        <f t="shared" si="208"/>
        <v/>
      </c>
      <c r="T1145" s="100" t="str">
        <f t="shared" si="209"/>
        <v/>
      </c>
      <c r="V1145" s="113"/>
    </row>
    <row r="1146" spans="8:22" s="103" customFormat="1" x14ac:dyDescent="0.2">
      <c r="H1146" s="14" t="e">
        <f t="shared" si="210"/>
        <v>#NUM!</v>
      </c>
      <c r="I1146" s="104" t="e">
        <f>IF(ISNUMBER(results!C$38),4*PI()*F1146/((G1146*0.001)^2*results!C$38),4*PI()*F1146/((G1146*0.001)^2*results!D$38))</f>
        <v>#DIV/0!</v>
      </c>
      <c r="J1146" s="15">
        <f t="shared" si="211"/>
        <v>5.6999999999999877</v>
      </c>
      <c r="K1146" s="5">
        <f t="shared" si="204"/>
        <v>302</v>
      </c>
      <c r="L1146" s="1">
        <f t="shared" si="205"/>
        <v>5.6970934865054046</v>
      </c>
      <c r="M1146" s="2">
        <f t="shared" si="206"/>
        <v>18.013677216545513</v>
      </c>
      <c r="N1146" s="3" t="b">
        <f t="shared" si="215"/>
        <v>0</v>
      </c>
      <c r="O1146" s="3" t="str">
        <f t="shared" si="212"/>
        <v/>
      </c>
      <c r="P1146" s="4" t="str">
        <f t="shared" si="213"/>
        <v/>
      </c>
      <c r="Q1146" s="4" t="str">
        <f t="shared" si="214"/>
        <v/>
      </c>
      <c r="R1146" s="4" t="str">
        <f t="shared" si="207"/>
        <v/>
      </c>
      <c r="S1146" s="4" t="str">
        <f t="shared" si="208"/>
        <v/>
      </c>
      <c r="T1146" s="100" t="str">
        <f t="shared" si="209"/>
        <v/>
      </c>
      <c r="V1146" s="113"/>
    </row>
    <row r="1147" spans="8:22" s="103" customFormat="1" x14ac:dyDescent="0.2">
      <c r="H1147" s="14" t="e">
        <f t="shared" si="210"/>
        <v>#NUM!</v>
      </c>
      <c r="I1147" s="104" t="e">
        <f>IF(ISNUMBER(results!C$38),4*PI()*F1147/((G1147*0.001)^2*results!C$38),4*PI()*F1147/((G1147*0.001)^2*results!D$38))</f>
        <v>#DIV/0!</v>
      </c>
      <c r="J1147" s="15">
        <f t="shared" si="211"/>
        <v>5.6999999999999877</v>
      </c>
      <c r="K1147" s="5">
        <f t="shared" si="204"/>
        <v>302</v>
      </c>
      <c r="L1147" s="1">
        <f t="shared" si="205"/>
        <v>5.6970934865054046</v>
      </c>
      <c r="M1147" s="2">
        <f t="shared" si="206"/>
        <v>18.013677216545513</v>
      </c>
      <c r="N1147" s="3" t="b">
        <f t="shared" si="215"/>
        <v>0</v>
      </c>
      <c r="O1147" s="3" t="str">
        <f t="shared" si="212"/>
        <v/>
      </c>
      <c r="P1147" s="4" t="str">
        <f t="shared" si="213"/>
        <v/>
      </c>
      <c r="Q1147" s="4" t="str">
        <f t="shared" si="214"/>
        <v/>
      </c>
      <c r="R1147" s="4" t="str">
        <f t="shared" si="207"/>
        <v/>
      </c>
      <c r="S1147" s="4" t="str">
        <f t="shared" si="208"/>
        <v/>
      </c>
      <c r="T1147" s="100" t="str">
        <f t="shared" si="209"/>
        <v/>
      </c>
      <c r="V1147" s="113"/>
    </row>
    <row r="1148" spans="8:22" s="103" customFormat="1" x14ac:dyDescent="0.2">
      <c r="H1148" s="14" t="e">
        <f t="shared" si="210"/>
        <v>#NUM!</v>
      </c>
      <c r="I1148" s="104" t="e">
        <f>IF(ISNUMBER(results!C$38),4*PI()*F1148/((G1148*0.001)^2*results!C$38),4*PI()*F1148/((G1148*0.001)^2*results!D$38))</f>
        <v>#DIV/0!</v>
      </c>
      <c r="J1148" s="15">
        <f t="shared" si="211"/>
        <v>5.6999999999999877</v>
      </c>
      <c r="K1148" s="5">
        <f t="shared" si="204"/>
        <v>302</v>
      </c>
      <c r="L1148" s="1">
        <f t="shared" si="205"/>
        <v>5.6970934865054046</v>
      </c>
      <c r="M1148" s="2">
        <f t="shared" si="206"/>
        <v>18.013677216545513</v>
      </c>
      <c r="N1148" s="3" t="b">
        <f t="shared" si="215"/>
        <v>0</v>
      </c>
      <c r="O1148" s="3" t="str">
        <f t="shared" si="212"/>
        <v/>
      </c>
      <c r="P1148" s="4" t="str">
        <f t="shared" si="213"/>
        <v/>
      </c>
      <c r="Q1148" s="4" t="str">
        <f t="shared" si="214"/>
        <v/>
      </c>
      <c r="R1148" s="4" t="str">
        <f t="shared" si="207"/>
        <v/>
      </c>
      <c r="S1148" s="4" t="str">
        <f t="shared" si="208"/>
        <v/>
      </c>
      <c r="T1148" s="100" t="str">
        <f t="shared" si="209"/>
        <v/>
      </c>
      <c r="V1148" s="113"/>
    </row>
    <row r="1149" spans="8:22" s="103" customFormat="1" x14ac:dyDescent="0.2">
      <c r="H1149" s="14" t="e">
        <f t="shared" si="210"/>
        <v>#NUM!</v>
      </c>
      <c r="I1149" s="104" t="e">
        <f>IF(ISNUMBER(results!C$38),4*PI()*F1149/((G1149*0.001)^2*results!C$38),4*PI()*F1149/((G1149*0.001)^2*results!D$38))</f>
        <v>#DIV/0!</v>
      </c>
      <c r="J1149" s="15">
        <f t="shared" si="211"/>
        <v>5.6999999999999877</v>
      </c>
      <c r="K1149" s="5">
        <f t="shared" si="204"/>
        <v>302</v>
      </c>
      <c r="L1149" s="1">
        <f t="shared" si="205"/>
        <v>5.6970934865054046</v>
      </c>
      <c r="M1149" s="2">
        <f t="shared" si="206"/>
        <v>18.013677216545513</v>
      </c>
      <c r="N1149" s="3" t="b">
        <f t="shared" si="215"/>
        <v>0</v>
      </c>
      <c r="O1149" s="3" t="str">
        <f t="shared" si="212"/>
        <v/>
      </c>
      <c r="P1149" s="4" t="str">
        <f t="shared" si="213"/>
        <v/>
      </c>
      <c r="Q1149" s="4" t="str">
        <f t="shared" si="214"/>
        <v/>
      </c>
      <c r="R1149" s="4" t="str">
        <f t="shared" si="207"/>
        <v/>
      </c>
      <c r="S1149" s="4" t="str">
        <f t="shared" si="208"/>
        <v/>
      </c>
      <c r="T1149" s="100" t="str">
        <f t="shared" si="209"/>
        <v/>
      </c>
      <c r="V1149" s="113"/>
    </row>
    <row r="1150" spans="8:22" s="103" customFormat="1" x14ac:dyDescent="0.2">
      <c r="H1150" s="14" t="e">
        <f t="shared" si="210"/>
        <v>#NUM!</v>
      </c>
      <c r="I1150" s="104" t="e">
        <f>IF(ISNUMBER(results!C$38),4*PI()*F1150/((G1150*0.001)^2*results!C$38),4*PI()*F1150/((G1150*0.001)^2*results!D$38))</f>
        <v>#DIV/0!</v>
      </c>
      <c r="J1150" s="15">
        <f t="shared" si="211"/>
        <v>5.6999999999999877</v>
      </c>
      <c r="K1150" s="5">
        <f t="shared" si="204"/>
        <v>302</v>
      </c>
      <c r="L1150" s="1">
        <f t="shared" si="205"/>
        <v>5.6970934865054046</v>
      </c>
      <c r="M1150" s="2">
        <f t="shared" si="206"/>
        <v>18.013677216545513</v>
      </c>
      <c r="N1150" s="3" t="b">
        <f t="shared" si="215"/>
        <v>0</v>
      </c>
      <c r="O1150" s="3" t="str">
        <f t="shared" si="212"/>
        <v/>
      </c>
      <c r="P1150" s="4" t="str">
        <f t="shared" si="213"/>
        <v/>
      </c>
      <c r="Q1150" s="4" t="str">
        <f t="shared" si="214"/>
        <v/>
      </c>
      <c r="R1150" s="4" t="str">
        <f t="shared" si="207"/>
        <v/>
      </c>
      <c r="S1150" s="4" t="str">
        <f t="shared" si="208"/>
        <v/>
      </c>
      <c r="T1150" s="100" t="str">
        <f t="shared" si="209"/>
        <v/>
      </c>
      <c r="V1150" s="113"/>
    </row>
    <row r="1151" spans="8:22" s="103" customFormat="1" x14ac:dyDescent="0.2">
      <c r="H1151" s="14" t="e">
        <f t="shared" si="210"/>
        <v>#NUM!</v>
      </c>
      <c r="I1151" s="104" t="e">
        <f>IF(ISNUMBER(results!C$38),4*PI()*F1151/((G1151*0.001)^2*results!C$38),4*PI()*F1151/((G1151*0.001)^2*results!D$38))</f>
        <v>#DIV/0!</v>
      </c>
      <c r="J1151" s="15">
        <f t="shared" si="211"/>
        <v>5.6999999999999877</v>
      </c>
      <c r="K1151" s="5">
        <f t="shared" si="204"/>
        <v>302</v>
      </c>
      <c r="L1151" s="1">
        <f t="shared" si="205"/>
        <v>5.6970934865054046</v>
      </c>
      <c r="M1151" s="2">
        <f t="shared" si="206"/>
        <v>18.013677216545513</v>
      </c>
      <c r="N1151" s="3" t="b">
        <f t="shared" si="215"/>
        <v>0</v>
      </c>
      <c r="O1151" s="3" t="str">
        <f t="shared" si="212"/>
        <v/>
      </c>
      <c r="P1151" s="4" t="str">
        <f t="shared" si="213"/>
        <v/>
      </c>
      <c r="Q1151" s="4" t="str">
        <f t="shared" si="214"/>
        <v/>
      </c>
      <c r="R1151" s="4" t="str">
        <f t="shared" si="207"/>
        <v/>
      </c>
      <c r="S1151" s="4" t="str">
        <f t="shared" si="208"/>
        <v/>
      </c>
      <c r="T1151" s="100" t="str">
        <f t="shared" si="209"/>
        <v/>
      </c>
      <c r="V1151" s="113"/>
    </row>
    <row r="1152" spans="8:22" s="103" customFormat="1" x14ac:dyDescent="0.2">
      <c r="H1152" s="14" t="e">
        <f t="shared" si="210"/>
        <v>#NUM!</v>
      </c>
      <c r="I1152" s="104" t="e">
        <f>IF(ISNUMBER(results!C$38),4*PI()*F1152/((G1152*0.001)^2*results!C$38),4*PI()*F1152/((G1152*0.001)^2*results!D$38))</f>
        <v>#DIV/0!</v>
      </c>
      <c r="J1152" s="15">
        <f t="shared" si="211"/>
        <v>5.6999999999999877</v>
      </c>
      <c r="K1152" s="5">
        <f t="shared" si="204"/>
        <v>302</v>
      </c>
      <c r="L1152" s="1">
        <f t="shared" si="205"/>
        <v>5.6970934865054046</v>
      </c>
      <c r="M1152" s="2">
        <f t="shared" si="206"/>
        <v>18.013677216545513</v>
      </c>
      <c r="N1152" s="3" t="b">
        <f t="shared" si="215"/>
        <v>0</v>
      </c>
      <c r="O1152" s="3" t="str">
        <f t="shared" si="212"/>
        <v/>
      </c>
      <c r="P1152" s="4" t="str">
        <f t="shared" si="213"/>
        <v/>
      </c>
      <c r="Q1152" s="4" t="str">
        <f t="shared" si="214"/>
        <v/>
      </c>
      <c r="R1152" s="4" t="str">
        <f t="shared" si="207"/>
        <v/>
      </c>
      <c r="S1152" s="4" t="str">
        <f t="shared" si="208"/>
        <v/>
      </c>
      <c r="T1152" s="100" t="str">
        <f t="shared" si="209"/>
        <v/>
      </c>
      <c r="V1152" s="113"/>
    </row>
    <row r="1153" spans="8:22" s="103" customFormat="1" x14ac:dyDescent="0.2">
      <c r="H1153" s="14" t="e">
        <f t="shared" si="210"/>
        <v>#NUM!</v>
      </c>
      <c r="I1153" s="104" t="e">
        <f>IF(ISNUMBER(results!C$38),4*PI()*F1153/((G1153*0.001)^2*results!C$38),4*PI()*F1153/((G1153*0.001)^2*results!D$38))</f>
        <v>#DIV/0!</v>
      </c>
      <c r="J1153" s="15">
        <f t="shared" si="211"/>
        <v>5.6999999999999877</v>
      </c>
      <c r="K1153" s="5">
        <f t="shared" si="204"/>
        <v>302</v>
      </c>
      <c r="L1153" s="1">
        <f t="shared" si="205"/>
        <v>5.6970934865054046</v>
      </c>
      <c r="M1153" s="2">
        <f t="shared" si="206"/>
        <v>18.013677216545513</v>
      </c>
      <c r="N1153" s="3" t="b">
        <f t="shared" si="215"/>
        <v>0</v>
      </c>
      <c r="O1153" s="3" t="str">
        <f t="shared" si="212"/>
        <v/>
      </c>
      <c r="P1153" s="4" t="str">
        <f t="shared" si="213"/>
        <v/>
      </c>
      <c r="Q1153" s="4" t="str">
        <f t="shared" si="214"/>
        <v/>
      </c>
      <c r="R1153" s="4" t="str">
        <f t="shared" si="207"/>
        <v/>
      </c>
      <c r="S1153" s="4" t="str">
        <f t="shared" si="208"/>
        <v/>
      </c>
      <c r="T1153" s="100" t="str">
        <f t="shared" si="209"/>
        <v/>
      </c>
      <c r="V1153" s="113"/>
    </row>
    <row r="1154" spans="8:22" s="103" customFormat="1" x14ac:dyDescent="0.2">
      <c r="H1154" s="14" t="e">
        <f t="shared" si="210"/>
        <v>#NUM!</v>
      </c>
      <c r="I1154" s="104" t="e">
        <f>IF(ISNUMBER(results!C$38),4*PI()*F1154/((G1154*0.001)^2*results!C$38),4*PI()*F1154/((G1154*0.001)^2*results!D$38))</f>
        <v>#DIV/0!</v>
      </c>
      <c r="J1154" s="15">
        <f t="shared" si="211"/>
        <v>5.6999999999999877</v>
      </c>
      <c r="K1154" s="5">
        <f t="shared" si="204"/>
        <v>302</v>
      </c>
      <c r="L1154" s="1">
        <f t="shared" si="205"/>
        <v>5.6970934865054046</v>
      </c>
      <c r="M1154" s="2">
        <f t="shared" si="206"/>
        <v>18.013677216545513</v>
      </c>
      <c r="N1154" s="3" t="b">
        <f t="shared" si="215"/>
        <v>0</v>
      </c>
      <c r="O1154" s="3" t="str">
        <f t="shared" si="212"/>
        <v/>
      </c>
      <c r="P1154" s="4" t="str">
        <f t="shared" si="213"/>
        <v/>
      </c>
      <c r="Q1154" s="4" t="str">
        <f t="shared" si="214"/>
        <v/>
      </c>
      <c r="R1154" s="4" t="str">
        <f t="shared" si="207"/>
        <v/>
      </c>
      <c r="S1154" s="4" t="str">
        <f t="shared" si="208"/>
        <v/>
      </c>
      <c r="T1154" s="100" t="str">
        <f t="shared" si="209"/>
        <v/>
      </c>
      <c r="V1154" s="113"/>
    </row>
    <row r="1155" spans="8:22" s="103" customFormat="1" x14ac:dyDescent="0.2">
      <c r="H1155" s="14" t="e">
        <f t="shared" si="210"/>
        <v>#NUM!</v>
      </c>
      <c r="I1155" s="104" t="e">
        <f>IF(ISNUMBER(results!C$38),4*PI()*F1155/((G1155*0.001)^2*results!C$38),4*PI()*F1155/((G1155*0.001)^2*results!D$38))</f>
        <v>#DIV/0!</v>
      </c>
      <c r="J1155" s="15">
        <f t="shared" si="211"/>
        <v>5.6999999999999877</v>
      </c>
      <c r="K1155" s="5">
        <f t="shared" si="204"/>
        <v>302</v>
      </c>
      <c r="L1155" s="1">
        <f t="shared" si="205"/>
        <v>5.6970934865054046</v>
      </c>
      <c r="M1155" s="2">
        <f t="shared" si="206"/>
        <v>18.013677216545513</v>
      </c>
      <c r="N1155" s="3" t="b">
        <f t="shared" si="215"/>
        <v>0</v>
      </c>
      <c r="O1155" s="3" t="str">
        <f t="shared" si="212"/>
        <v/>
      </c>
      <c r="P1155" s="4" t="str">
        <f t="shared" si="213"/>
        <v/>
      </c>
      <c r="Q1155" s="4" t="str">
        <f t="shared" si="214"/>
        <v/>
      </c>
      <c r="R1155" s="4" t="str">
        <f t="shared" si="207"/>
        <v/>
      </c>
      <c r="S1155" s="4" t="str">
        <f t="shared" si="208"/>
        <v/>
      </c>
      <c r="T1155" s="100" t="str">
        <f t="shared" si="209"/>
        <v/>
      </c>
      <c r="V1155" s="113"/>
    </row>
    <row r="1156" spans="8:22" s="103" customFormat="1" x14ac:dyDescent="0.2">
      <c r="H1156" s="14" t="e">
        <f t="shared" si="210"/>
        <v>#NUM!</v>
      </c>
      <c r="I1156" s="104" t="e">
        <f>IF(ISNUMBER(results!C$38),4*PI()*F1156/((G1156*0.001)^2*results!C$38),4*PI()*F1156/((G1156*0.001)^2*results!D$38))</f>
        <v>#DIV/0!</v>
      </c>
      <c r="J1156" s="15">
        <f t="shared" si="211"/>
        <v>5.6999999999999877</v>
      </c>
      <c r="K1156" s="5">
        <f t="shared" ref="K1156:K1219" si="216">IF(NOT(J1156=FALSE),MATCH(J1156,H:H),"")</f>
        <v>302</v>
      </c>
      <c r="L1156" s="1">
        <f t="shared" ref="L1156:L1219" si="217">IF(NOT(J1156=FALSE),INDEX(H:H,K1156),"")</f>
        <v>5.6970934865054046</v>
      </c>
      <c r="M1156" s="2">
        <f t="shared" ref="M1156:M1219" si="218">IF(NOT(J1156=FALSE),INDEX(I:I,K1156),"")</f>
        <v>18.013677216545513</v>
      </c>
      <c r="N1156" s="3" t="b">
        <f t="shared" si="215"/>
        <v>0</v>
      </c>
      <c r="O1156" s="3" t="str">
        <f t="shared" si="212"/>
        <v/>
      </c>
      <c r="P1156" s="4" t="str">
        <f t="shared" si="213"/>
        <v/>
      </c>
      <c r="Q1156" s="4" t="str">
        <f t="shared" si="214"/>
        <v/>
      </c>
      <c r="R1156" s="4" t="str">
        <f t="shared" ref="R1156:R1219" si="219">IF(NOT(Q1156=""),Q1156-(P1156*V$29),"")</f>
        <v/>
      </c>
      <c r="S1156" s="4" t="str">
        <f t="shared" ref="S1156:S1219" si="220">IF(NOT(Q1156=""),(Q1156-V$30)/P1156,"")</f>
        <v/>
      </c>
      <c r="T1156" s="100" t="str">
        <f t="shared" ref="T1156:T1219" si="221">IF(NOT(Q1156=""),((V$29-(Q1156-V$30)/P1156))^2,"")</f>
        <v/>
      </c>
      <c r="V1156" s="113"/>
    </row>
    <row r="1157" spans="8:22" s="103" customFormat="1" x14ac:dyDescent="0.2">
      <c r="H1157" s="14" t="e">
        <f t="shared" ref="H1157:H1220" si="222">LN(E1157)</f>
        <v>#NUM!</v>
      </c>
      <c r="I1157" s="104" t="e">
        <f>IF(ISNUMBER(results!C$38),4*PI()*F1157/((G1157*0.001)^2*results!C$38),4*PI()*F1157/((G1157*0.001)^2*results!D$38))</f>
        <v>#DIV/0!</v>
      </c>
      <c r="J1157" s="15">
        <f t="shared" ref="J1157:J1220" si="223">IF(J1156="","",IF(J1156+V$5&lt;=LN(X$9),J1156+V$5,J1156))</f>
        <v>5.6999999999999877</v>
      </c>
      <c r="K1157" s="5">
        <f t="shared" si="216"/>
        <v>302</v>
      </c>
      <c r="L1157" s="1">
        <f t="shared" si="217"/>
        <v>5.6970934865054046</v>
      </c>
      <c r="M1157" s="2">
        <f t="shared" si="218"/>
        <v>18.013677216545513</v>
      </c>
      <c r="N1157" s="3" t="b">
        <f t="shared" si="215"/>
        <v>0</v>
      </c>
      <c r="O1157" s="3" t="str">
        <f t="shared" ref="O1157:O1220" si="224">IF(NOT(N1157=FALSE),MATCH(N1157,H:H),"")</f>
        <v/>
      </c>
      <c r="P1157" s="4" t="str">
        <f t="shared" ref="P1157:P1220" si="225">IF(NOT(OR(O1157=O1156,N1157=FALSE)),INDEX(H:H,O1157),"")</f>
        <v/>
      </c>
      <c r="Q1157" s="4" t="str">
        <f t="shared" ref="Q1157:Q1220" si="226">IF(NOT(OR(O1157=O1156,N1157=FALSE)),INDEX(I:I,O1157),"")</f>
        <v/>
      </c>
      <c r="R1157" s="4" t="str">
        <f t="shared" si="219"/>
        <v/>
      </c>
      <c r="S1157" s="4" t="str">
        <f t="shared" si="220"/>
        <v/>
      </c>
      <c r="T1157" s="100" t="str">
        <f t="shared" si="221"/>
        <v/>
      </c>
      <c r="V1157" s="113"/>
    </row>
    <row r="1158" spans="8:22" s="103" customFormat="1" x14ac:dyDescent="0.2">
      <c r="H1158" s="14" t="e">
        <f t="shared" si="222"/>
        <v>#NUM!</v>
      </c>
      <c r="I1158" s="104" t="e">
        <f>IF(ISNUMBER(results!C$38),4*PI()*F1158/((G1158*0.001)^2*results!C$38),4*PI()*F1158/((G1158*0.001)^2*results!D$38))</f>
        <v>#DIV/0!</v>
      </c>
      <c r="J1158" s="15">
        <f t="shared" si="223"/>
        <v>5.6999999999999877</v>
      </c>
      <c r="K1158" s="5">
        <f t="shared" si="216"/>
        <v>302</v>
      </c>
      <c r="L1158" s="1">
        <f t="shared" si="217"/>
        <v>5.6970934865054046</v>
      </c>
      <c r="M1158" s="2">
        <f t="shared" si="218"/>
        <v>18.013677216545513</v>
      </c>
      <c r="N1158" s="3" t="b">
        <f t="shared" ref="N1158:N1221" si="227">IF(AND((N1157+V$5)&lt;V$4,NOT(N1157=FALSE)),N1157+V$5)</f>
        <v>0</v>
      </c>
      <c r="O1158" s="3" t="str">
        <f t="shared" si="224"/>
        <v/>
      </c>
      <c r="P1158" s="4" t="str">
        <f t="shared" si="225"/>
        <v/>
      </c>
      <c r="Q1158" s="4" t="str">
        <f t="shared" si="226"/>
        <v/>
      </c>
      <c r="R1158" s="4" t="str">
        <f t="shared" si="219"/>
        <v/>
      </c>
      <c r="S1158" s="4" t="str">
        <f t="shared" si="220"/>
        <v/>
      </c>
      <c r="T1158" s="100" t="str">
        <f t="shared" si="221"/>
        <v/>
      </c>
      <c r="V1158" s="113"/>
    </row>
    <row r="1159" spans="8:22" s="103" customFormat="1" x14ac:dyDescent="0.2">
      <c r="H1159" s="14" t="e">
        <f t="shared" si="222"/>
        <v>#NUM!</v>
      </c>
      <c r="I1159" s="104" t="e">
        <f>IF(ISNUMBER(results!C$38),4*PI()*F1159/((G1159*0.001)^2*results!C$38),4*PI()*F1159/((G1159*0.001)^2*results!D$38))</f>
        <v>#DIV/0!</v>
      </c>
      <c r="J1159" s="15">
        <f t="shared" si="223"/>
        <v>5.6999999999999877</v>
      </c>
      <c r="K1159" s="5">
        <f t="shared" si="216"/>
        <v>302</v>
      </c>
      <c r="L1159" s="1">
        <f t="shared" si="217"/>
        <v>5.6970934865054046</v>
      </c>
      <c r="M1159" s="2">
        <f t="shared" si="218"/>
        <v>18.013677216545513</v>
      </c>
      <c r="N1159" s="3" t="b">
        <f t="shared" si="227"/>
        <v>0</v>
      </c>
      <c r="O1159" s="3" t="str">
        <f t="shared" si="224"/>
        <v/>
      </c>
      <c r="P1159" s="4" t="str">
        <f t="shared" si="225"/>
        <v/>
      </c>
      <c r="Q1159" s="4" t="str">
        <f t="shared" si="226"/>
        <v/>
      </c>
      <c r="R1159" s="4" t="str">
        <f t="shared" si="219"/>
        <v/>
      </c>
      <c r="S1159" s="4" t="str">
        <f t="shared" si="220"/>
        <v/>
      </c>
      <c r="T1159" s="100" t="str">
        <f t="shared" si="221"/>
        <v/>
      </c>
      <c r="V1159" s="113"/>
    </row>
    <row r="1160" spans="8:22" s="103" customFormat="1" x14ac:dyDescent="0.2">
      <c r="H1160" s="14" t="e">
        <f t="shared" si="222"/>
        <v>#NUM!</v>
      </c>
      <c r="I1160" s="104" t="e">
        <f>IF(ISNUMBER(results!C$38),4*PI()*F1160/((G1160*0.001)^2*results!C$38),4*PI()*F1160/((G1160*0.001)^2*results!D$38))</f>
        <v>#DIV/0!</v>
      </c>
      <c r="J1160" s="15">
        <f t="shared" si="223"/>
        <v>5.6999999999999877</v>
      </c>
      <c r="K1160" s="5">
        <f t="shared" si="216"/>
        <v>302</v>
      </c>
      <c r="L1160" s="1">
        <f t="shared" si="217"/>
        <v>5.6970934865054046</v>
      </c>
      <c r="M1160" s="2">
        <f t="shared" si="218"/>
        <v>18.013677216545513</v>
      </c>
      <c r="N1160" s="3" t="b">
        <f t="shared" si="227"/>
        <v>0</v>
      </c>
      <c r="O1160" s="3" t="str">
        <f t="shared" si="224"/>
        <v/>
      </c>
      <c r="P1160" s="4" t="str">
        <f t="shared" si="225"/>
        <v/>
      </c>
      <c r="Q1160" s="4" t="str">
        <f t="shared" si="226"/>
        <v/>
      </c>
      <c r="R1160" s="4" t="str">
        <f t="shared" si="219"/>
        <v/>
      </c>
      <c r="S1160" s="4" t="str">
        <f t="shared" si="220"/>
        <v/>
      </c>
      <c r="T1160" s="100" t="str">
        <f t="shared" si="221"/>
        <v/>
      </c>
      <c r="V1160" s="113"/>
    </row>
    <row r="1161" spans="8:22" s="103" customFormat="1" x14ac:dyDescent="0.2">
      <c r="H1161" s="14" t="e">
        <f t="shared" si="222"/>
        <v>#NUM!</v>
      </c>
      <c r="I1161" s="104" t="e">
        <f>IF(ISNUMBER(results!C$38),4*PI()*F1161/((G1161*0.001)^2*results!C$38),4*PI()*F1161/((G1161*0.001)^2*results!D$38))</f>
        <v>#DIV/0!</v>
      </c>
      <c r="J1161" s="15">
        <f t="shared" si="223"/>
        <v>5.6999999999999877</v>
      </c>
      <c r="K1161" s="5">
        <f t="shared" si="216"/>
        <v>302</v>
      </c>
      <c r="L1161" s="1">
        <f t="shared" si="217"/>
        <v>5.6970934865054046</v>
      </c>
      <c r="M1161" s="2">
        <f t="shared" si="218"/>
        <v>18.013677216545513</v>
      </c>
      <c r="N1161" s="3" t="b">
        <f t="shared" si="227"/>
        <v>0</v>
      </c>
      <c r="O1161" s="3" t="str">
        <f t="shared" si="224"/>
        <v/>
      </c>
      <c r="P1161" s="4" t="str">
        <f t="shared" si="225"/>
        <v/>
      </c>
      <c r="Q1161" s="4" t="str">
        <f t="shared" si="226"/>
        <v/>
      </c>
      <c r="R1161" s="4" t="str">
        <f t="shared" si="219"/>
        <v/>
      </c>
      <c r="S1161" s="4" t="str">
        <f t="shared" si="220"/>
        <v/>
      </c>
      <c r="T1161" s="100" t="str">
        <f t="shared" si="221"/>
        <v/>
      </c>
      <c r="V1161" s="113"/>
    </row>
    <row r="1162" spans="8:22" s="103" customFormat="1" x14ac:dyDescent="0.2">
      <c r="H1162" s="14" t="e">
        <f t="shared" si="222"/>
        <v>#NUM!</v>
      </c>
      <c r="I1162" s="104" t="e">
        <f>IF(ISNUMBER(results!C$38),4*PI()*F1162/((G1162*0.001)^2*results!C$38),4*PI()*F1162/((G1162*0.001)^2*results!D$38))</f>
        <v>#DIV/0!</v>
      </c>
      <c r="J1162" s="15">
        <f t="shared" si="223"/>
        <v>5.6999999999999877</v>
      </c>
      <c r="K1162" s="5">
        <f t="shared" si="216"/>
        <v>302</v>
      </c>
      <c r="L1162" s="1">
        <f t="shared" si="217"/>
        <v>5.6970934865054046</v>
      </c>
      <c r="M1162" s="2">
        <f t="shared" si="218"/>
        <v>18.013677216545513</v>
      </c>
      <c r="N1162" s="3" t="b">
        <f t="shared" si="227"/>
        <v>0</v>
      </c>
      <c r="O1162" s="3" t="str">
        <f t="shared" si="224"/>
        <v/>
      </c>
      <c r="P1162" s="4" t="str">
        <f t="shared" si="225"/>
        <v/>
      </c>
      <c r="Q1162" s="4" t="str">
        <f t="shared" si="226"/>
        <v/>
      </c>
      <c r="R1162" s="4" t="str">
        <f t="shared" si="219"/>
        <v/>
      </c>
      <c r="S1162" s="4" t="str">
        <f t="shared" si="220"/>
        <v/>
      </c>
      <c r="T1162" s="100" t="str">
        <f t="shared" si="221"/>
        <v/>
      </c>
      <c r="V1162" s="113"/>
    </row>
    <row r="1163" spans="8:22" s="103" customFormat="1" x14ac:dyDescent="0.2">
      <c r="H1163" s="14" t="e">
        <f t="shared" si="222"/>
        <v>#NUM!</v>
      </c>
      <c r="I1163" s="104" t="e">
        <f>IF(ISNUMBER(results!C$38),4*PI()*F1163/((G1163*0.001)^2*results!C$38),4*PI()*F1163/((G1163*0.001)^2*results!D$38))</f>
        <v>#DIV/0!</v>
      </c>
      <c r="J1163" s="15">
        <f t="shared" si="223"/>
        <v>5.6999999999999877</v>
      </c>
      <c r="K1163" s="5">
        <f t="shared" si="216"/>
        <v>302</v>
      </c>
      <c r="L1163" s="1">
        <f t="shared" si="217"/>
        <v>5.6970934865054046</v>
      </c>
      <c r="M1163" s="2">
        <f t="shared" si="218"/>
        <v>18.013677216545513</v>
      </c>
      <c r="N1163" s="3" t="b">
        <f t="shared" si="227"/>
        <v>0</v>
      </c>
      <c r="O1163" s="3" t="str">
        <f t="shared" si="224"/>
        <v/>
      </c>
      <c r="P1163" s="4" t="str">
        <f t="shared" si="225"/>
        <v/>
      </c>
      <c r="Q1163" s="4" t="str">
        <f t="shared" si="226"/>
        <v/>
      </c>
      <c r="R1163" s="4" t="str">
        <f t="shared" si="219"/>
        <v/>
      </c>
      <c r="S1163" s="4" t="str">
        <f t="shared" si="220"/>
        <v/>
      </c>
      <c r="T1163" s="100" t="str">
        <f t="shared" si="221"/>
        <v/>
      </c>
      <c r="V1163" s="113"/>
    </row>
    <row r="1164" spans="8:22" s="103" customFormat="1" x14ac:dyDescent="0.2">
      <c r="H1164" s="14" t="e">
        <f t="shared" si="222"/>
        <v>#NUM!</v>
      </c>
      <c r="I1164" s="104" t="e">
        <f>IF(ISNUMBER(results!C$38),4*PI()*F1164/((G1164*0.001)^2*results!C$38),4*PI()*F1164/((G1164*0.001)^2*results!D$38))</f>
        <v>#DIV/0!</v>
      </c>
      <c r="J1164" s="15">
        <f t="shared" si="223"/>
        <v>5.6999999999999877</v>
      </c>
      <c r="K1164" s="5">
        <f t="shared" si="216"/>
        <v>302</v>
      </c>
      <c r="L1164" s="1">
        <f t="shared" si="217"/>
        <v>5.6970934865054046</v>
      </c>
      <c r="M1164" s="2">
        <f t="shared" si="218"/>
        <v>18.013677216545513</v>
      </c>
      <c r="N1164" s="3" t="b">
        <f t="shared" si="227"/>
        <v>0</v>
      </c>
      <c r="O1164" s="3" t="str">
        <f t="shared" si="224"/>
        <v/>
      </c>
      <c r="P1164" s="4" t="str">
        <f t="shared" si="225"/>
        <v/>
      </c>
      <c r="Q1164" s="4" t="str">
        <f t="shared" si="226"/>
        <v/>
      </c>
      <c r="R1164" s="4" t="str">
        <f t="shared" si="219"/>
        <v/>
      </c>
      <c r="S1164" s="4" t="str">
        <f t="shared" si="220"/>
        <v/>
      </c>
      <c r="T1164" s="100" t="str">
        <f t="shared" si="221"/>
        <v/>
      </c>
      <c r="V1164" s="113"/>
    </row>
    <row r="1165" spans="8:22" s="103" customFormat="1" x14ac:dyDescent="0.2">
      <c r="H1165" s="14" t="e">
        <f t="shared" si="222"/>
        <v>#NUM!</v>
      </c>
      <c r="I1165" s="104" t="e">
        <f>IF(ISNUMBER(results!C$38),4*PI()*F1165/((G1165*0.001)^2*results!C$38),4*PI()*F1165/((G1165*0.001)^2*results!D$38))</f>
        <v>#DIV/0!</v>
      </c>
      <c r="J1165" s="15">
        <f t="shared" si="223"/>
        <v>5.6999999999999877</v>
      </c>
      <c r="K1165" s="5">
        <f t="shared" si="216"/>
        <v>302</v>
      </c>
      <c r="L1165" s="1">
        <f t="shared" si="217"/>
        <v>5.6970934865054046</v>
      </c>
      <c r="M1165" s="2">
        <f t="shared" si="218"/>
        <v>18.013677216545513</v>
      </c>
      <c r="N1165" s="3" t="b">
        <f t="shared" si="227"/>
        <v>0</v>
      </c>
      <c r="O1165" s="3" t="str">
        <f t="shared" si="224"/>
        <v/>
      </c>
      <c r="P1165" s="4" t="str">
        <f t="shared" si="225"/>
        <v/>
      </c>
      <c r="Q1165" s="4" t="str">
        <f t="shared" si="226"/>
        <v/>
      </c>
      <c r="R1165" s="4" t="str">
        <f t="shared" si="219"/>
        <v/>
      </c>
      <c r="S1165" s="4" t="str">
        <f t="shared" si="220"/>
        <v/>
      </c>
      <c r="T1165" s="100" t="str">
        <f t="shared" si="221"/>
        <v/>
      </c>
      <c r="V1165" s="113"/>
    </row>
    <row r="1166" spans="8:22" s="103" customFormat="1" x14ac:dyDescent="0.2">
      <c r="H1166" s="14" t="e">
        <f t="shared" si="222"/>
        <v>#NUM!</v>
      </c>
      <c r="I1166" s="104" t="e">
        <f>IF(ISNUMBER(results!C$38),4*PI()*F1166/((G1166*0.001)^2*results!C$38),4*PI()*F1166/((G1166*0.001)^2*results!D$38))</f>
        <v>#DIV/0!</v>
      </c>
      <c r="J1166" s="15">
        <f t="shared" si="223"/>
        <v>5.6999999999999877</v>
      </c>
      <c r="K1166" s="5">
        <f t="shared" si="216"/>
        <v>302</v>
      </c>
      <c r="L1166" s="1">
        <f t="shared" si="217"/>
        <v>5.6970934865054046</v>
      </c>
      <c r="M1166" s="2">
        <f t="shared" si="218"/>
        <v>18.013677216545513</v>
      </c>
      <c r="N1166" s="3" t="b">
        <f t="shared" si="227"/>
        <v>0</v>
      </c>
      <c r="O1166" s="3" t="str">
        <f t="shared" si="224"/>
        <v/>
      </c>
      <c r="P1166" s="4" t="str">
        <f t="shared" si="225"/>
        <v/>
      </c>
      <c r="Q1166" s="4" t="str">
        <f t="shared" si="226"/>
        <v/>
      </c>
      <c r="R1166" s="4" t="str">
        <f t="shared" si="219"/>
        <v/>
      </c>
      <c r="S1166" s="4" t="str">
        <f t="shared" si="220"/>
        <v/>
      </c>
      <c r="T1166" s="100" t="str">
        <f t="shared" si="221"/>
        <v/>
      </c>
      <c r="V1166" s="113"/>
    </row>
    <row r="1167" spans="8:22" s="103" customFormat="1" x14ac:dyDescent="0.2">
      <c r="H1167" s="14" t="e">
        <f t="shared" si="222"/>
        <v>#NUM!</v>
      </c>
      <c r="I1167" s="104" t="e">
        <f>IF(ISNUMBER(results!C$38),4*PI()*F1167/((G1167*0.001)^2*results!C$38),4*PI()*F1167/((G1167*0.001)^2*results!D$38))</f>
        <v>#DIV/0!</v>
      </c>
      <c r="J1167" s="15">
        <f t="shared" si="223"/>
        <v>5.6999999999999877</v>
      </c>
      <c r="K1167" s="5">
        <f t="shared" si="216"/>
        <v>302</v>
      </c>
      <c r="L1167" s="1">
        <f t="shared" si="217"/>
        <v>5.6970934865054046</v>
      </c>
      <c r="M1167" s="2">
        <f t="shared" si="218"/>
        <v>18.013677216545513</v>
      </c>
      <c r="N1167" s="3" t="b">
        <f t="shared" si="227"/>
        <v>0</v>
      </c>
      <c r="O1167" s="3" t="str">
        <f t="shared" si="224"/>
        <v/>
      </c>
      <c r="P1167" s="4" t="str">
        <f t="shared" si="225"/>
        <v/>
      </c>
      <c r="Q1167" s="4" t="str">
        <f t="shared" si="226"/>
        <v/>
      </c>
      <c r="R1167" s="4" t="str">
        <f t="shared" si="219"/>
        <v/>
      </c>
      <c r="S1167" s="4" t="str">
        <f t="shared" si="220"/>
        <v/>
      </c>
      <c r="T1167" s="100" t="str">
        <f t="shared" si="221"/>
        <v/>
      </c>
      <c r="V1167" s="113"/>
    </row>
    <row r="1168" spans="8:22" s="103" customFormat="1" x14ac:dyDescent="0.2">
      <c r="H1168" s="14" t="e">
        <f t="shared" si="222"/>
        <v>#NUM!</v>
      </c>
      <c r="I1168" s="104" t="e">
        <f>IF(ISNUMBER(results!C$38),4*PI()*F1168/((G1168*0.001)^2*results!C$38),4*PI()*F1168/((G1168*0.001)^2*results!D$38))</f>
        <v>#DIV/0!</v>
      </c>
      <c r="J1168" s="15">
        <f t="shared" si="223"/>
        <v>5.6999999999999877</v>
      </c>
      <c r="K1168" s="5">
        <f t="shared" si="216"/>
        <v>302</v>
      </c>
      <c r="L1168" s="1">
        <f t="shared" si="217"/>
        <v>5.6970934865054046</v>
      </c>
      <c r="M1168" s="2">
        <f t="shared" si="218"/>
        <v>18.013677216545513</v>
      </c>
      <c r="N1168" s="3" t="b">
        <f t="shared" si="227"/>
        <v>0</v>
      </c>
      <c r="O1168" s="3" t="str">
        <f t="shared" si="224"/>
        <v/>
      </c>
      <c r="P1168" s="4" t="str">
        <f t="shared" si="225"/>
        <v/>
      </c>
      <c r="Q1168" s="4" t="str">
        <f t="shared" si="226"/>
        <v/>
      </c>
      <c r="R1168" s="4" t="str">
        <f t="shared" si="219"/>
        <v/>
      </c>
      <c r="S1168" s="4" t="str">
        <f t="shared" si="220"/>
        <v/>
      </c>
      <c r="T1168" s="100" t="str">
        <f t="shared" si="221"/>
        <v/>
      </c>
      <c r="V1168" s="113"/>
    </row>
    <row r="1169" spans="8:22" s="103" customFormat="1" x14ac:dyDescent="0.2">
      <c r="H1169" s="14" t="e">
        <f t="shared" si="222"/>
        <v>#NUM!</v>
      </c>
      <c r="I1169" s="104" t="e">
        <f>IF(ISNUMBER(results!C$38),4*PI()*F1169/((G1169*0.001)^2*results!C$38),4*PI()*F1169/((G1169*0.001)^2*results!D$38))</f>
        <v>#DIV/0!</v>
      </c>
      <c r="J1169" s="15">
        <f t="shared" si="223"/>
        <v>5.6999999999999877</v>
      </c>
      <c r="K1169" s="5">
        <f t="shared" si="216"/>
        <v>302</v>
      </c>
      <c r="L1169" s="1">
        <f t="shared" si="217"/>
        <v>5.6970934865054046</v>
      </c>
      <c r="M1169" s="2">
        <f t="shared" si="218"/>
        <v>18.013677216545513</v>
      </c>
      <c r="N1169" s="3" t="b">
        <f t="shared" si="227"/>
        <v>0</v>
      </c>
      <c r="O1169" s="3" t="str">
        <f t="shared" si="224"/>
        <v/>
      </c>
      <c r="P1169" s="4" t="str">
        <f t="shared" si="225"/>
        <v/>
      </c>
      <c r="Q1169" s="4" t="str">
        <f t="shared" si="226"/>
        <v/>
      </c>
      <c r="R1169" s="4" t="str">
        <f t="shared" si="219"/>
        <v/>
      </c>
      <c r="S1169" s="4" t="str">
        <f t="shared" si="220"/>
        <v/>
      </c>
      <c r="T1169" s="100" t="str">
        <f t="shared" si="221"/>
        <v/>
      </c>
      <c r="V1169" s="113"/>
    </row>
    <row r="1170" spans="8:22" s="103" customFormat="1" x14ac:dyDescent="0.2">
      <c r="H1170" s="14" t="e">
        <f t="shared" si="222"/>
        <v>#NUM!</v>
      </c>
      <c r="I1170" s="104" t="e">
        <f>IF(ISNUMBER(results!C$38),4*PI()*F1170/((G1170*0.001)^2*results!C$38),4*PI()*F1170/((G1170*0.001)^2*results!D$38))</f>
        <v>#DIV/0!</v>
      </c>
      <c r="J1170" s="15">
        <f t="shared" si="223"/>
        <v>5.6999999999999877</v>
      </c>
      <c r="K1170" s="5">
        <f t="shared" si="216"/>
        <v>302</v>
      </c>
      <c r="L1170" s="1">
        <f t="shared" si="217"/>
        <v>5.6970934865054046</v>
      </c>
      <c r="M1170" s="2">
        <f t="shared" si="218"/>
        <v>18.013677216545513</v>
      </c>
      <c r="N1170" s="3" t="b">
        <f t="shared" si="227"/>
        <v>0</v>
      </c>
      <c r="O1170" s="3" t="str">
        <f t="shared" si="224"/>
        <v/>
      </c>
      <c r="P1170" s="4" t="str">
        <f t="shared" si="225"/>
        <v/>
      </c>
      <c r="Q1170" s="4" t="str">
        <f t="shared" si="226"/>
        <v/>
      </c>
      <c r="R1170" s="4" t="str">
        <f t="shared" si="219"/>
        <v/>
      </c>
      <c r="S1170" s="4" t="str">
        <f t="shared" si="220"/>
        <v/>
      </c>
      <c r="T1170" s="100" t="str">
        <f t="shared" si="221"/>
        <v/>
      </c>
      <c r="V1170" s="113"/>
    </row>
    <row r="1171" spans="8:22" s="103" customFormat="1" x14ac:dyDescent="0.2">
      <c r="H1171" s="14" t="e">
        <f t="shared" si="222"/>
        <v>#NUM!</v>
      </c>
      <c r="I1171" s="104" t="e">
        <f>IF(ISNUMBER(results!C$38),4*PI()*F1171/((G1171*0.001)^2*results!C$38),4*PI()*F1171/((G1171*0.001)^2*results!D$38))</f>
        <v>#DIV/0!</v>
      </c>
      <c r="J1171" s="15">
        <f t="shared" si="223"/>
        <v>5.6999999999999877</v>
      </c>
      <c r="K1171" s="5">
        <f t="shared" si="216"/>
        <v>302</v>
      </c>
      <c r="L1171" s="1">
        <f t="shared" si="217"/>
        <v>5.6970934865054046</v>
      </c>
      <c r="M1171" s="2">
        <f t="shared" si="218"/>
        <v>18.013677216545513</v>
      </c>
      <c r="N1171" s="3" t="b">
        <f t="shared" si="227"/>
        <v>0</v>
      </c>
      <c r="O1171" s="3" t="str">
        <f t="shared" si="224"/>
        <v/>
      </c>
      <c r="P1171" s="4" t="str">
        <f t="shared" si="225"/>
        <v/>
      </c>
      <c r="Q1171" s="4" t="str">
        <f t="shared" si="226"/>
        <v/>
      </c>
      <c r="R1171" s="4" t="str">
        <f t="shared" si="219"/>
        <v/>
      </c>
      <c r="S1171" s="4" t="str">
        <f t="shared" si="220"/>
        <v/>
      </c>
      <c r="T1171" s="100" t="str">
        <f t="shared" si="221"/>
        <v/>
      </c>
      <c r="V1171" s="113"/>
    </row>
    <row r="1172" spans="8:22" s="103" customFormat="1" x14ac:dyDescent="0.2">
      <c r="H1172" s="14" t="e">
        <f t="shared" si="222"/>
        <v>#NUM!</v>
      </c>
      <c r="I1172" s="104" t="e">
        <f>IF(ISNUMBER(results!C$38),4*PI()*F1172/((G1172*0.001)^2*results!C$38),4*PI()*F1172/((G1172*0.001)^2*results!D$38))</f>
        <v>#DIV/0!</v>
      </c>
      <c r="J1172" s="15">
        <f t="shared" si="223"/>
        <v>5.6999999999999877</v>
      </c>
      <c r="K1172" s="5">
        <f t="shared" si="216"/>
        <v>302</v>
      </c>
      <c r="L1172" s="1">
        <f t="shared" si="217"/>
        <v>5.6970934865054046</v>
      </c>
      <c r="M1172" s="2">
        <f t="shared" si="218"/>
        <v>18.013677216545513</v>
      </c>
      <c r="N1172" s="3" t="b">
        <f t="shared" si="227"/>
        <v>0</v>
      </c>
      <c r="O1172" s="3" t="str">
        <f t="shared" si="224"/>
        <v/>
      </c>
      <c r="P1172" s="4" t="str">
        <f t="shared" si="225"/>
        <v/>
      </c>
      <c r="Q1172" s="4" t="str">
        <f t="shared" si="226"/>
        <v/>
      </c>
      <c r="R1172" s="4" t="str">
        <f t="shared" si="219"/>
        <v/>
      </c>
      <c r="S1172" s="4" t="str">
        <f t="shared" si="220"/>
        <v/>
      </c>
      <c r="T1172" s="100" t="str">
        <f t="shared" si="221"/>
        <v/>
      </c>
      <c r="V1172" s="113"/>
    </row>
    <row r="1173" spans="8:22" s="103" customFormat="1" x14ac:dyDescent="0.2">
      <c r="H1173" s="14" t="e">
        <f t="shared" si="222"/>
        <v>#NUM!</v>
      </c>
      <c r="I1173" s="104" t="e">
        <f>IF(ISNUMBER(results!C$38),4*PI()*F1173/((G1173*0.001)^2*results!C$38),4*PI()*F1173/((G1173*0.001)^2*results!D$38))</f>
        <v>#DIV/0!</v>
      </c>
      <c r="J1173" s="15">
        <f t="shared" si="223"/>
        <v>5.6999999999999877</v>
      </c>
      <c r="K1173" s="5">
        <f t="shared" si="216"/>
        <v>302</v>
      </c>
      <c r="L1173" s="1">
        <f t="shared" si="217"/>
        <v>5.6970934865054046</v>
      </c>
      <c r="M1173" s="2">
        <f t="shared" si="218"/>
        <v>18.013677216545513</v>
      </c>
      <c r="N1173" s="3" t="b">
        <f t="shared" si="227"/>
        <v>0</v>
      </c>
      <c r="O1173" s="3" t="str">
        <f t="shared" si="224"/>
        <v/>
      </c>
      <c r="P1173" s="4" t="str">
        <f t="shared" si="225"/>
        <v/>
      </c>
      <c r="Q1173" s="4" t="str">
        <f t="shared" si="226"/>
        <v/>
      </c>
      <c r="R1173" s="4" t="str">
        <f t="shared" si="219"/>
        <v/>
      </c>
      <c r="S1173" s="4" t="str">
        <f t="shared" si="220"/>
        <v/>
      </c>
      <c r="T1173" s="100" t="str">
        <f t="shared" si="221"/>
        <v/>
      </c>
      <c r="V1173" s="113"/>
    </row>
    <row r="1174" spans="8:22" s="103" customFormat="1" x14ac:dyDescent="0.2">
      <c r="H1174" s="14" t="e">
        <f t="shared" si="222"/>
        <v>#NUM!</v>
      </c>
      <c r="I1174" s="104" t="e">
        <f>IF(ISNUMBER(results!C$38),4*PI()*F1174/((G1174*0.001)^2*results!C$38),4*PI()*F1174/((G1174*0.001)^2*results!D$38))</f>
        <v>#DIV/0!</v>
      </c>
      <c r="J1174" s="15">
        <f t="shared" si="223"/>
        <v>5.6999999999999877</v>
      </c>
      <c r="K1174" s="5">
        <f t="shared" si="216"/>
        <v>302</v>
      </c>
      <c r="L1174" s="1">
        <f t="shared" si="217"/>
        <v>5.6970934865054046</v>
      </c>
      <c r="M1174" s="2">
        <f t="shared" si="218"/>
        <v>18.013677216545513</v>
      </c>
      <c r="N1174" s="3" t="b">
        <f t="shared" si="227"/>
        <v>0</v>
      </c>
      <c r="O1174" s="3" t="str">
        <f t="shared" si="224"/>
        <v/>
      </c>
      <c r="P1174" s="4" t="str">
        <f t="shared" si="225"/>
        <v/>
      </c>
      <c r="Q1174" s="4" t="str">
        <f t="shared" si="226"/>
        <v/>
      </c>
      <c r="R1174" s="4" t="str">
        <f t="shared" si="219"/>
        <v/>
      </c>
      <c r="S1174" s="4" t="str">
        <f t="shared" si="220"/>
        <v/>
      </c>
      <c r="T1174" s="100" t="str">
        <f t="shared" si="221"/>
        <v/>
      </c>
      <c r="V1174" s="113"/>
    </row>
    <row r="1175" spans="8:22" s="103" customFormat="1" x14ac:dyDescent="0.2">
      <c r="H1175" s="14" t="e">
        <f t="shared" si="222"/>
        <v>#NUM!</v>
      </c>
      <c r="I1175" s="104" t="e">
        <f>IF(ISNUMBER(results!C$38),4*PI()*F1175/((G1175*0.001)^2*results!C$38),4*PI()*F1175/((G1175*0.001)^2*results!D$38))</f>
        <v>#DIV/0!</v>
      </c>
      <c r="J1175" s="15">
        <f t="shared" si="223"/>
        <v>5.6999999999999877</v>
      </c>
      <c r="K1175" s="5">
        <f t="shared" si="216"/>
        <v>302</v>
      </c>
      <c r="L1175" s="1">
        <f t="shared" si="217"/>
        <v>5.6970934865054046</v>
      </c>
      <c r="M1175" s="2">
        <f t="shared" si="218"/>
        <v>18.013677216545513</v>
      </c>
      <c r="N1175" s="3" t="b">
        <f t="shared" si="227"/>
        <v>0</v>
      </c>
      <c r="O1175" s="3" t="str">
        <f t="shared" si="224"/>
        <v/>
      </c>
      <c r="P1175" s="4" t="str">
        <f t="shared" si="225"/>
        <v/>
      </c>
      <c r="Q1175" s="4" t="str">
        <f t="shared" si="226"/>
        <v/>
      </c>
      <c r="R1175" s="4" t="str">
        <f t="shared" si="219"/>
        <v/>
      </c>
      <c r="S1175" s="4" t="str">
        <f t="shared" si="220"/>
        <v/>
      </c>
      <c r="T1175" s="100" t="str">
        <f t="shared" si="221"/>
        <v/>
      </c>
      <c r="V1175" s="113"/>
    </row>
    <row r="1176" spans="8:22" s="103" customFormat="1" x14ac:dyDescent="0.2">
      <c r="H1176" s="14" t="e">
        <f t="shared" si="222"/>
        <v>#NUM!</v>
      </c>
      <c r="I1176" s="104" t="e">
        <f>IF(ISNUMBER(results!C$38),4*PI()*F1176/((G1176*0.001)^2*results!C$38),4*PI()*F1176/((G1176*0.001)^2*results!D$38))</f>
        <v>#DIV/0!</v>
      </c>
      <c r="J1176" s="15">
        <f t="shared" si="223"/>
        <v>5.6999999999999877</v>
      </c>
      <c r="K1176" s="5">
        <f t="shared" si="216"/>
        <v>302</v>
      </c>
      <c r="L1176" s="1">
        <f t="shared" si="217"/>
        <v>5.6970934865054046</v>
      </c>
      <c r="M1176" s="2">
        <f t="shared" si="218"/>
        <v>18.013677216545513</v>
      </c>
      <c r="N1176" s="3" t="b">
        <f t="shared" si="227"/>
        <v>0</v>
      </c>
      <c r="O1176" s="3" t="str">
        <f t="shared" si="224"/>
        <v/>
      </c>
      <c r="P1176" s="4" t="str">
        <f t="shared" si="225"/>
        <v/>
      </c>
      <c r="Q1176" s="4" t="str">
        <f t="shared" si="226"/>
        <v/>
      </c>
      <c r="R1176" s="4" t="str">
        <f t="shared" si="219"/>
        <v/>
      </c>
      <c r="S1176" s="4" t="str">
        <f t="shared" si="220"/>
        <v/>
      </c>
      <c r="T1176" s="100" t="str">
        <f t="shared" si="221"/>
        <v/>
      </c>
      <c r="V1176" s="113"/>
    </row>
    <row r="1177" spans="8:22" s="103" customFormat="1" x14ac:dyDescent="0.2">
      <c r="H1177" s="14" t="e">
        <f t="shared" si="222"/>
        <v>#NUM!</v>
      </c>
      <c r="I1177" s="104" t="e">
        <f>IF(ISNUMBER(results!C$38),4*PI()*F1177/((G1177*0.001)^2*results!C$38),4*PI()*F1177/((G1177*0.001)^2*results!D$38))</f>
        <v>#DIV/0!</v>
      </c>
      <c r="J1177" s="15">
        <f t="shared" si="223"/>
        <v>5.6999999999999877</v>
      </c>
      <c r="K1177" s="5">
        <f t="shared" si="216"/>
        <v>302</v>
      </c>
      <c r="L1177" s="1">
        <f t="shared" si="217"/>
        <v>5.6970934865054046</v>
      </c>
      <c r="M1177" s="2">
        <f t="shared" si="218"/>
        <v>18.013677216545513</v>
      </c>
      <c r="N1177" s="3" t="b">
        <f t="shared" si="227"/>
        <v>0</v>
      </c>
      <c r="O1177" s="3" t="str">
        <f t="shared" si="224"/>
        <v/>
      </c>
      <c r="P1177" s="4" t="str">
        <f t="shared" si="225"/>
        <v/>
      </c>
      <c r="Q1177" s="4" t="str">
        <f t="shared" si="226"/>
        <v/>
      </c>
      <c r="R1177" s="4" t="str">
        <f t="shared" si="219"/>
        <v/>
      </c>
      <c r="S1177" s="4" t="str">
        <f t="shared" si="220"/>
        <v/>
      </c>
      <c r="T1177" s="100" t="str">
        <f t="shared" si="221"/>
        <v/>
      </c>
      <c r="V1177" s="113"/>
    </row>
    <row r="1178" spans="8:22" s="103" customFormat="1" x14ac:dyDescent="0.2">
      <c r="H1178" s="14" t="e">
        <f t="shared" si="222"/>
        <v>#NUM!</v>
      </c>
      <c r="I1178" s="104" t="e">
        <f>IF(ISNUMBER(results!C$38),4*PI()*F1178/((G1178*0.001)^2*results!C$38),4*PI()*F1178/((G1178*0.001)^2*results!D$38))</f>
        <v>#DIV/0!</v>
      </c>
      <c r="J1178" s="15">
        <f t="shared" si="223"/>
        <v>5.6999999999999877</v>
      </c>
      <c r="K1178" s="5">
        <f t="shared" si="216"/>
        <v>302</v>
      </c>
      <c r="L1178" s="1">
        <f t="shared" si="217"/>
        <v>5.6970934865054046</v>
      </c>
      <c r="M1178" s="2">
        <f t="shared" si="218"/>
        <v>18.013677216545513</v>
      </c>
      <c r="N1178" s="3" t="b">
        <f t="shared" si="227"/>
        <v>0</v>
      </c>
      <c r="O1178" s="3" t="str">
        <f t="shared" si="224"/>
        <v/>
      </c>
      <c r="P1178" s="4" t="str">
        <f t="shared" si="225"/>
        <v/>
      </c>
      <c r="Q1178" s="4" t="str">
        <f t="shared" si="226"/>
        <v/>
      </c>
      <c r="R1178" s="4" t="str">
        <f t="shared" si="219"/>
        <v/>
      </c>
      <c r="S1178" s="4" t="str">
        <f t="shared" si="220"/>
        <v/>
      </c>
      <c r="T1178" s="100" t="str">
        <f t="shared" si="221"/>
        <v/>
      </c>
      <c r="V1178" s="113"/>
    </row>
    <row r="1179" spans="8:22" s="103" customFormat="1" x14ac:dyDescent="0.2">
      <c r="H1179" s="14" t="e">
        <f t="shared" si="222"/>
        <v>#NUM!</v>
      </c>
      <c r="I1179" s="104" t="e">
        <f>IF(ISNUMBER(results!C$38),4*PI()*F1179/((G1179*0.001)^2*results!C$38),4*PI()*F1179/((G1179*0.001)^2*results!D$38))</f>
        <v>#DIV/0!</v>
      </c>
      <c r="J1179" s="15">
        <f t="shared" si="223"/>
        <v>5.6999999999999877</v>
      </c>
      <c r="K1179" s="5">
        <f t="shared" si="216"/>
        <v>302</v>
      </c>
      <c r="L1179" s="1">
        <f t="shared" si="217"/>
        <v>5.6970934865054046</v>
      </c>
      <c r="M1179" s="2">
        <f t="shared" si="218"/>
        <v>18.013677216545513</v>
      </c>
      <c r="N1179" s="3" t="b">
        <f t="shared" si="227"/>
        <v>0</v>
      </c>
      <c r="O1179" s="3" t="str">
        <f t="shared" si="224"/>
        <v/>
      </c>
      <c r="P1179" s="4" t="str">
        <f t="shared" si="225"/>
        <v/>
      </c>
      <c r="Q1179" s="4" t="str">
        <f t="shared" si="226"/>
        <v/>
      </c>
      <c r="R1179" s="4" t="str">
        <f t="shared" si="219"/>
        <v/>
      </c>
      <c r="S1179" s="4" t="str">
        <f t="shared" si="220"/>
        <v/>
      </c>
      <c r="T1179" s="100" t="str">
        <f t="shared" si="221"/>
        <v/>
      </c>
      <c r="V1179" s="113"/>
    </row>
    <row r="1180" spans="8:22" s="103" customFormat="1" x14ac:dyDescent="0.2">
      <c r="H1180" s="14" t="e">
        <f t="shared" si="222"/>
        <v>#NUM!</v>
      </c>
      <c r="I1180" s="104" t="e">
        <f>IF(ISNUMBER(results!C$38),4*PI()*F1180/((G1180*0.001)^2*results!C$38),4*PI()*F1180/((G1180*0.001)^2*results!D$38))</f>
        <v>#DIV/0!</v>
      </c>
      <c r="J1180" s="15">
        <f t="shared" si="223"/>
        <v>5.6999999999999877</v>
      </c>
      <c r="K1180" s="5">
        <f t="shared" si="216"/>
        <v>302</v>
      </c>
      <c r="L1180" s="1">
        <f t="shared" si="217"/>
        <v>5.6970934865054046</v>
      </c>
      <c r="M1180" s="2">
        <f t="shared" si="218"/>
        <v>18.013677216545513</v>
      </c>
      <c r="N1180" s="3" t="b">
        <f t="shared" si="227"/>
        <v>0</v>
      </c>
      <c r="O1180" s="3" t="str">
        <f t="shared" si="224"/>
        <v/>
      </c>
      <c r="P1180" s="4" t="str">
        <f t="shared" si="225"/>
        <v/>
      </c>
      <c r="Q1180" s="4" t="str">
        <f t="shared" si="226"/>
        <v/>
      </c>
      <c r="R1180" s="4" t="str">
        <f t="shared" si="219"/>
        <v/>
      </c>
      <c r="S1180" s="4" t="str">
        <f t="shared" si="220"/>
        <v/>
      </c>
      <c r="T1180" s="100" t="str">
        <f t="shared" si="221"/>
        <v/>
      </c>
      <c r="V1180" s="113"/>
    </row>
    <row r="1181" spans="8:22" s="103" customFormat="1" x14ac:dyDescent="0.2">
      <c r="H1181" s="14" t="e">
        <f t="shared" si="222"/>
        <v>#NUM!</v>
      </c>
      <c r="I1181" s="104" t="e">
        <f>IF(ISNUMBER(results!C$38),4*PI()*F1181/((G1181*0.001)^2*results!C$38),4*PI()*F1181/((G1181*0.001)^2*results!D$38))</f>
        <v>#DIV/0!</v>
      </c>
      <c r="J1181" s="15">
        <f t="shared" si="223"/>
        <v>5.6999999999999877</v>
      </c>
      <c r="K1181" s="5">
        <f t="shared" si="216"/>
        <v>302</v>
      </c>
      <c r="L1181" s="1">
        <f t="shared" si="217"/>
        <v>5.6970934865054046</v>
      </c>
      <c r="M1181" s="2">
        <f t="shared" si="218"/>
        <v>18.013677216545513</v>
      </c>
      <c r="N1181" s="3" t="b">
        <f t="shared" si="227"/>
        <v>0</v>
      </c>
      <c r="O1181" s="3" t="str">
        <f t="shared" si="224"/>
        <v/>
      </c>
      <c r="P1181" s="4" t="str">
        <f t="shared" si="225"/>
        <v/>
      </c>
      <c r="Q1181" s="4" t="str">
        <f t="shared" si="226"/>
        <v/>
      </c>
      <c r="R1181" s="4" t="str">
        <f t="shared" si="219"/>
        <v/>
      </c>
      <c r="S1181" s="4" t="str">
        <f t="shared" si="220"/>
        <v/>
      </c>
      <c r="T1181" s="100" t="str">
        <f t="shared" si="221"/>
        <v/>
      </c>
      <c r="V1181" s="113"/>
    </row>
    <row r="1182" spans="8:22" s="103" customFormat="1" x14ac:dyDescent="0.2">
      <c r="H1182" s="14" t="e">
        <f t="shared" si="222"/>
        <v>#NUM!</v>
      </c>
      <c r="I1182" s="104" t="e">
        <f>IF(ISNUMBER(results!C$38),4*PI()*F1182/((G1182*0.001)^2*results!C$38),4*PI()*F1182/((G1182*0.001)^2*results!D$38))</f>
        <v>#DIV/0!</v>
      </c>
      <c r="J1182" s="15">
        <f t="shared" si="223"/>
        <v>5.6999999999999877</v>
      </c>
      <c r="K1182" s="5">
        <f t="shared" si="216"/>
        <v>302</v>
      </c>
      <c r="L1182" s="1">
        <f t="shared" si="217"/>
        <v>5.6970934865054046</v>
      </c>
      <c r="M1182" s="2">
        <f t="shared" si="218"/>
        <v>18.013677216545513</v>
      </c>
      <c r="N1182" s="3" t="b">
        <f t="shared" si="227"/>
        <v>0</v>
      </c>
      <c r="O1182" s="3" t="str">
        <f t="shared" si="224"/>
        <v/>
      </c>
      <c r="P1182" s="4" t="str">
        <f t="shared" si="225"/>
        <v/>
      </c>
      <c r="Q1182" s="4" t="str">
        <f t="shared" si="226"/>
        <v/>
      </c>
      <c r="R1182" s="4" t="str">
        <f t="shared" si="219"/>
        <v/>
      </c>
      <c r="S1182" s="4" t="str">
        <f t="shared" si="220"/>
        <v/>
      </c>
      <c r="T1182" s="100" t="str">
        <f t="shared" si="221"/>
        <v/>
      </c>
      <c r="V1182" s="113"/>
    </row>
    <row r="1183" spans="8:22" s="103" customFormat="1" x14ac:dyDescent="0.2">
      <c r="H1183" s="14" t="e">
        <f t="shared" si="222"/>
        <v>#NUM!</v>
      </c>
      <c r="I1183" s="104" t="e">
        <f>IF(ISNUMBER(results!C$38),4*PI()*F1183/((G1183*0.001)^2*results!C$38),4*PI()*F1183/((G1183*0.001)^2*results!D$38))</f>
        <v>#DIV/0!</v>
      </c>
      <c r="J1183" s="15">
        <f t="shared" si="223"/>
        <v>5.6999999999999877</v>
      </c>
      <c r="K1183" s="5">
        <f t="shared" si="216"/>
        <v>302</v>
      </c>
      <c r="L1183" s="1">
        <f t="shared" si="217"/>
        <v>5.6970934865054046</v>
      </c>
      <c r="M1183" s="2">
        <f t="shared" si="218"/>
        <v>18.013677216545513</v>
      </c>
      <c r="N1183" s="3" t="b">
        <f t="shared" si="227"/>
        <v>0</v>
      </c>
      <c r="O1183" s="3" t="str">
        <f t="shared" si="224"/>
        <v/>
      </c>
      <c r="P1183" s="4" t="str">
        <f t="shared" si="225"/>
        <v/>
      </c>
      <c r="Q1183" s="4" t="str">
        <f t="shared" si="226"/>
        <v/>
      </c>
      <c r="R1183" s="4" t="str">
        <f t="shared" si="219"/>
        <v/>
      </c>
      <c r="S1183" s="4" t="str">
        <f t="shared" si="220"/>
        <v/>
      </c>
      <c r="T1183" s="100" t="str">
        <f t="shared" si="221"/>
        <v/>
      </c>
      <c r="V1183" s="113"/>
    </row>
    <row r="1184" spans="8:22" s="103" customFormat="1" x14ac:dyDescent="0.2">
      <c r="H1184" s="14" t="e">
        <f t="shared" si="222"/>
        <v>#NUM!</v>
      </c>
      <c r="I1184" s="104" t="e">
        <f>IF(ISNUMBER(results!C$38),4*PI()*F1184/((G1184*0.001)^2*results!C$38),4*PI()*F1184/((G1184*0.001)^2*results!D$38))</f>
        <v>#DIV/0!</v>
      </c>
      <c r="J1184" s="15">
        <f t="shared" si="223"/>
        <v>5.6999999999999877</v>
      </c>
      <c r="K1184" s="5">
        <f t="shared" si="216"/>
        <v>302</v>
      </c>
      <c r="L1184" s="1">
        <f t="shared" si="217"/>
        <v>5.6970934865054046</v>
      </c>
      <c r="M1184" s="2">
        <f t="shared" si="218"/>
        <v>18.013677216545513</v>
      </c>
      <c r="N1184" s="3" t="b">
        <f t="shared" si="227"/>
        <v>0</v>
      </c>
      <c r="O1184" s="3" t="str">
        <f t="shared" si="224"/>
        <v/>
      </c>
      <c r="P1184" s="4" t="str">
        <f t="shared" si="225"/>
        <v/>
      </c>
      <c r="Q1184" s="4" t="str">
        <f t="shared" si="226"/>
        <v/>
      </c>
      <c r="R1184" s="4" t="str">
        <f t="shared" si="219"/>
        <v/>
      </c>
      <c r="S1184" s="4" t="str">
        <f t="shared" si="220"/>
        <v/>
      </c>
      <c r="T1184" s="100" t="str">
        <f t="shared" si="221"/>
        <v/>
      </c>
      <c r="V1184" s="113"/>
    </row>
    <row r="1185" spans="8:22" s="103" customFormat="1" x14ac:dyDescent="0.2">
      <c r="H1185" s="14" t="e">
        <f t="shared" si="222"/>
        <v>#NUM!</v>
      </c>
      <c r="I1185" s="104" t="e">
        <f>IF(ISNUMBER(results!C$38),4*PI()*F1185/((G1185*0.001)^2*results!C$38),4*PI()*F1185/((G1185*0.001)^2*results!D$38))</f>
        <v>#DIV/0!</v>
      </c>
      <c r="J1185" s="15">
        <f t="shared" si="223"/>
        <v>5.6999999999999877</v>
      </c>
      <c r="K1185" s="5">
        <f t="shared" si="216"/>
        <v>302</v>
      </c>
      <c r="L1185" s="1">
        <f t="shared" si="217"/>
        <v>5.6970934865054046</v>
      </c>
      <c r="M1185" s="2">
        <f t="shared" si="218"/>
        <v>18.013677216545513</v>
      </c>
      <c r="N1185" s="3" t="b">
        <f t="shared" si="227"/>
        <v>0</v>
      </c>
      <c r="O1185" s="3" t="str">
        <f t="shared" si="224"/>
        <v/>
      </c>
      <c r="P1185" s="4" t="str">
        <f t="shared" si="225"/>
        <v/>
      </c>
      <c r="Q1185" s="4" t="str">
        <f t="shared" si="226"/>
        <v/>
      </c>
      <c r="R1185" s="4" t="str">
        <f t="shared" si="219"/>
        <v/>
      </c>
      <c r="S1185" s="4" t="str">
        <f t="shared" si="220"/>
        <v/>
      </c>
      <c r="T1185" s="100" t="str">
        <f t="shared" si="221"/>
        <v/>
      </c>
      <c r="V1185" s="113"/>
    </row>
    <row r="1186" spans="8:22" s="103" customFormat="1" x14ac:dyDescent="0.2">
      <c r="H1186" s="14" t="e">
        <f t="shared" si="222"/>
        <v>#NUM!</v>
      </c>
      <c r="I1186" s="104" t="e">
        <f>IF(ISNUMBER(results!C$38),4*PI()*F1186/((G1186*0.001)^2*results!C$38),4*PI()*F1186/((G1186*0.001)^2*results!D$38))</f>
        <v>#DIV/0!</v>
      </c>
      <c r="J1186" s="15">
        <f t="shared" si="223"/>
        <v>5.6999999999999877</v>
      </c>
      <c r="K1186" s="5">
        <f t="shared" si="216"/>
        <v>302</v>
      </c>
      <c r="L1186" s="1">
        <f t="shared" si="217"/>
        <v>5.6970934865054046</v>
      </c>
      <c r="M1186" s="2">
        <f t="shared" si="218"/>
        <v>18.013677216545513</v>
      </c>
      <c r="N1186" s="3" t="b">
        <f t="shared" si="227"/>
        <v>0</v>
      </c>
      <c r="O1186" s="3" t="str">
        <f t="shared" si="224"/>
        <v/>
      </c>
      <c r="P1186" s="4" t="str">
        <f t="shared" si="225"/>
        <v/>
      </c>
      <c r="Q1186" s="4" t="str">
        <f t="shared" si="226"/>
        <v/>
      </c>
      <c r="R1186" s="4" t="str">
        <f t="shared" si="219"/>
        <v/>
      </c>
      <c r="S1186" s="4" t="str">
        <f t="shared" si="220"/>
        <v/>
      </c>
      <c r="T1186" s="100" t="str">
        <f t="shared" si="221"/>
        <v/>
      </c>
      <c r="V1186" s="113"/>
    </row>
    <row r="1187" spans="8:22" s="103" customFormat="1" x14ac:dyDescent="0.2">
      <c r="H1187" s="14" t="e">
        <f t="shared" si="222"/>
        <v>#NUM!</v>
      </c>
      <c r="I1187" s="104" t="e">
        <f>IF(ISNUMBER(results!C$38),4*PI()*F1187/((G1187*0.001)^2*results!C$38),4*PI()*F1187/((G1187*0.001)^2*results!D$38))</f>
        <v>#DIV/0!</v>
      </c>
      <c r="J1187" s="15">
        <f t="shared" si="223"/>
        <v>5.6999999999999877</v>
      </c>
      <c r="K1187" s="5">
        <f t="shared" si="216"/>
        <v>302</v>
      </c>
      <c r="L1187" s="1">
        <f t="shared" si="217"/>
        <v>5.6970934865054046</v>
      </c>
      <c r="M1187" s="2">
        <f t="shared" si="218"/>
        <v>18.013677216545513</v>
      </c>
      <c r="N1187" s="3" t="b">
        <f t="shared" si="227"/>
        <v>0</v>
      </c>
      <c r="O1187" s="3" t="str">
        <f t="shared" si="224"/>
        <v/>
      </c>
      <c r="P1187" s="4" t="str">
        <f t="shared" si="225"/>
        <v/>
      </c>
      <c r="Q1187" s="4" t="str">
        <f t="shared" si="226"/>
        <v/>
      </c>
      <c r="R1187" s="4" t="str">
        <f t="shared" si="219"/>
        <v/>
      </c>
      <c r="S1187" s="4" t="str">
        <f t="shared" si="220"/>
        <v/>
      </c>
      <c r="T1187" s="100" t="str">
        <f t="shared" si="221"/>
        <v/>
      </c>
      <c r="V1187" s="113"/>
    </row>
    <row r="1188" spans="8:22" s="103" customFormat="1" x14ac:dyDescent="0.2">
      <c r="H1188" s="14" t="e">
        <f t="shared" si="222"/>
        <v>#NUM!</v>
      </c>
      <c r="I1188" s="104" t="e">
        <f>IF(ISNUMBER(results!C$38),4*PI()*F1188/((G1188*0.001)^2*results!C$38),4*PI()*F1188/((G1188*0.001)^2*results!D$38))</f>
        <v>#DIV/0!</v>
      </c>
      <c r="J1188" s="15">
        <f t="shared" si="223"/>
        <v>5.6999999999999877</v>
      </c>
      <c r="K1188" s="5">
        <f t="shared" si="216"/>
        <v>302</v>
      </c>
      <c r="L1188" s="1">
        <f t="shared" si="217"/>
        <v>5.6970934865054046</v>
      </c>
      <c r="M1188" s="2">
        <f t="shared" si="218"/>
        <v>18.013677216545513</v>
      </c>
      <c r="N1188" s="3" t="b">
        <f t="shared" si="227"/>
        <v>0</v>
      </c>
      <c r="O1188" s="3" t="str">
        <f t="shared" si="224"/>
        <v/>
      </c>
      <c r="P1188" s="4" t="str">
        <f t="shared" si="225"/>
        <v/>
      </c>
      <c r="Q1188" s="4" t="str">
        <f t="shared" si="226"/>
        <v/>
      </c>
      <c r="R1188" s="4" t="str">
        <f t="shared" si="219"/>
        <v/>
      </c>
      <c r="S1188" s="4" t="str">
        <f t="shared" si="220"/>
        <v/>
      </c>
      <c r="T1188" s="100" t="str">
        <f t="shared" si="221"/>
        <v/>
      </c>
      <c r="V1188" s="113"/>
    </row>
    <row r="1189" spans="8:22" s="103" customFormat="1" x14ac:dyDescent="0.2">
      <c r="H1189" s="14" t="e">
        <f t="shared" si="222"/>
        <v>#NUM!</v>
      </c>
      <c r="I1189" s="104" t="e">
        <f>IF(ISNUMBER(results!C$38),4*PI()*F1189/((G1189*0.001)^2*results!C$38),4*PI()*F1189/((G1189*0.001)^2*results!D$38))</f>
        <v>#DIV/0!</v>
      </c>
      <c r="J1189" s="15">
        <f t="shared" si="223"/>
        <v>5.6999999999999877</v>
      </c>
      <c r="K1189" s="5">
        <f t="shared" si="216"/>
        <v>302</v>
      </c>
      <c r="L1189" s="1">
        <f t="shared" si="217"/>
        <v>5.6970934865054046</v>
      </c>
      <c r="M1189" s="2">
        <f t="shared" si="218"/>
        <v>18.013677216545513</v>
      </c>
      <c r="N1189" s="3" t="b">
        <f t="shared" si="227"/>
        <v>0</v>
      </c>
      <c r="O1189" s="3" t="str">
        <f t="shared" si="224"/>
        <v/>
      </c>
      <c r="P1189" s="4" t="str">
        <f t="shared" si="225"/>
        <v/>
      </c>
      <c r="Q1189" s="4" t="str">
        <f t="shared" si="226"/>
        <v/>
      </c>
      <c r="R1189" s="4" t="str">
        <f t="shared" si="219"/>
        <v/>
      </c>
      <c r="S1189" s="4" t="str">
        <f t="shared" si="220"/>
        <v/>
      </c>
      <c r="T1189" s="100" t="str">
        <f t="shared" si="221"/>
        <v/>
      </c>
      <c r="V1189" s="113"/>
    </row>
    <row r="1190" spans="8:22" s="103" customFormat="1" x14ac:dyDescent="0.2">
      <c r="H1190" s="14" t="e">
        <f t="shared" si="222"/>
        <v>#NUM!</v>
      </c>
      <c r="I1190" s="104" t="e">
        <f>IF(ISNUMBER(results!C$38),4*PI()*F1190/((G1190*0.001)^2*results!C$38),4*PI()*F1190/((G1190*0.001)^2*results!D$38))</f>
        <v>#DIV/0!</v>
      </c>
      <c r="J1190" s="15">
        <f t="shared" si="223"/>
        <v>5.6999999999999877</v>
      </c>
      <c r="K1190" s="5">
        <f t="shared" si="216"/>
        <v>302</v>
      </c>
      <c r="L1190" s="1">
        <f t="shared" si="217"/>
        <v>5.6970934865054046</v>
      </c>
      <c r="M1190" s="2">
        <f t="shared" si="218"/>
        <v>18.013677216545513</v>
      </c>
      <c r="N1190" s="3" t="b">
        <f t="shared" si="227"/>
        <v>0</v>
      </c>
      <c r="O1190" s="3" t="str">
        <f t="shared" si="224"/>
        <v/>
      </c>
      <c r="P1190" s="4" t="str">
        <f t="shared" si="225"/>
        <v/>
      </c>
      <c r="Q1190" s="4" t="str">
        <f t="shared" si="226"/>
        <v/>
      </c>
      <c r="R1190" s="4" t="str">
        <f t="shared" si="219"/>
        <v/>
      </c>
      <c r="S1190" s="4" t="str">
        <f t="shared" si="220"/>
        <v/>
      </c>
      <c r="T1190" s="100" t="str">
        <f t="shared" si="221"/>
        <v/>
      </c>
      <c r="V1190" s="113"/>
    </row>
    <row r="1191" spans="8:22" s="103" customFormat="1" x14ac:dyDescent="0.2">
      <c r="H1191" s="14" t="e">
        <f t="shared" si="222"/>
        <v>#NUM!</v>
      </c>
      <c r="I1191" s="104" t="e">
        <f>IF(ISNUMBER(results!C$38),4*PI()*F1191/((G1191*0.001)^2*results!C$38),4*PI()*F1191/((G1191*0.001)^2*results!D$38))</f>
        <v>#DIV/0!</v>
      </c>
      <c r="J1191" s="15">
        <f t="shared" si="223"/>
        <v>5.6999999999999877</v>
      </c>
      <c r="K1191" s="5">
        <f t="shared" si="216"/>
        <v>302</v>
      </c>
      <c r="L1191" s="1">
        <f t="shared" si="217"/>
        <v>5.6970934865054046</v>
      </c>
      <c r="M1191" s="2">
        <f t="shared" si="218"/>
        <v>18.013677216545513</v>
      </c>
      <c r="N1191" s="3" t="b">
        <f t="shared" si="227"/>
        <v>0</v>
      </c>
      <c r="O1191" s="3" t="str">
        <f t="shared" si="224"/>
        <v/>
      </c>
      <c r="P1191" s="4" t="str">
        <f t="shared" si="225"/>
        <v/>
      </c>
      <c r="Q1191" s="4" t="str">
        <f t="shared" si="226"/>
        <v/>
      </c>
      <c r="R1191" s="4" t="str">
        <f t="shared" si="219"/>
        <v/>
      </c>
      <c r="S1191" s="4" t="str">
        <f t="shared" si="220"/>
        <v/>
      </c>
      <c r="T1191" s="100" t="str">
        <f t="shared" si="221"/>
        <v/>
      </c>
      <c r="V1191" s="113"/>
    </row>
    <row r="1192" spans="8:22" s="103" customFormat="1" x14ac:dyDescent="0.2">
      <c r="H1192" s="14" t="e">
        <f t="shared" si="222"/>
        <v>#NUM!</v>
      </c>
      <c r="I1192" s="104" t="e">
        <f>IF(ISNUMBER(results!C$38),4*PI()*F1192/((G1192*0.001)^2*results!C$38),4*PI()*F1192/((G1192*0.001)^2*results!D$38))</f>
        <v>#DIV/0!</v>
      </c>
      <c r="J1192" s="15">
        <f t="shared" si="223"/>
        <v>5.6999999999999877</v>
      </c>
      <c r="K1192" s="5">
        <f t="shared" si="216"/>
        <v>302</v>
      </c>
      <c r="L1192" s="1">
        <f t="shared" si="217"/>
        <v>5.6970934865054046</v>
      </c>
      <c r="M1192" s="2">
        <f t="shared" si="218"/>
        <v>18.013677216545513</v>
      </c>
      <c r="N1192" s="3" t="b">
        <f t="shared" si="227"/>
        <v>0</v>
      </c>
      <c r="O1192" s="3" t="str">
        <f t="shared" si="224"/>
        <v/>
      </c>
      <c r="P1192" s="4" t="str">
        <f t="shared" si="225"/>
        <v/>
      </c>
      <c r="Q1192" s="4" t="str">
        <f t="shared" si="226"/>
        <v/>
      </c>
      <c r="R1192" s="4" t="str">
        <f t="shared" si="219"/>
        <v/>
      </c>
      <c r="S1192" s="4" t="str">
        <f t="shared" si="220"/>
        <v/>
      </c>
      <c r="T1192" s="100" t="str">
        <f t="shared" si="221"/>
        <v/>
      </c>
      <c r="V1192" s="113"/>
    </row>
    <row r="1193" spans="8:22" s="103" customFormat="1" x14ac:dyDescent="0.2">
      <c r="H1193" s="14" t="e">
        <f t="shared" si="222"/>
        <v>#NUM!</v>
      </c>
      <c r="I1193" s="104" t="e">
        <f>IF(ISNUMBER(results!C$38),4*PI()*F1193/((G1193*0.001)^2*results!C$38),4*PI()*F1193/((G1193*0.001)^2*results!D$38))</f>
        <v>#DIV/0!</v>
      </c>
      <c r="J1193" s="15">
        <f t="shared" si="223"/>
        <v>5.6999999999999877</v>
      </c>
      <c r="K1193" s="5">
        <f t="shared" si="216"/>
        <v>302</v>
      </c>
      <c r="L1193" s="1">
        <f t="shared" si="217"/>
        <v>5.6970934865054046</v>
      </c>
      <c r="M1193" s="2">
        <f t="shared" si="218"/>
        <v>18.013677216545513</v>
      </c>
      <c r="N1193" s="3" t="b">
        <f t="shared" si="227"/>
        <v>0</v>
      </c>
      <c r="O1193" s="3" t="str">
        <f t="shared" si="224"/>
        <v/>
      </c>
      <c r="P1193" s="4" t="str">
        <f t="shared" si="225"/>
        <v/>
      </c>
      <c r="Q1193" s="4" t="str">
        <f t="shared" si="226"/>
        <v/>
      </c>
      <c r="R1193" s="4" t="str">
        <f t="shared" si="219"/>
        <v/>
      </c>
      <c r="S1193" s="4" t="str">
        <f t="shared" si="220"/>
        <v/>
      </c>
      <c r="T1193" s="100" t="str">
        <f t="shared" si="221"/>
        <v/>
      </c>
      <c r="V1193" s="113"/>
    </row>
    <row r="1194" spans="8:22" s="103" customFormat="1" x14ac:dyDescent="0.2">
      <c r="H1194" s="14" t="e">
        <f t="shared" si="222"/>
        <v>#NUM!</v>
      </c>
      <c r="I1194" s="104" t="e">
        <f>IF(ISNUMBER(results!C$38),4*PI()*F1194/((G1194*0.001)^2*results!C$38),4*PI()*F1194/((G1194*0.001)^2*results!D$38))</f>
        <v>#DIV/0!</v>
      </c>
      <c r="J1194" s="15">
        <f t="shared" si="223"/>
        <v>5.6999999999999877</v>
      </c>
      <c r="K1194" s="5">
        <f t="shared" si="216"/>
        <v>302</v>
      </c>
      <c r="L1194" s="1">
        <f t="shared" si="217"/>
        <v>5.6970934865054046</v>
      </c>
      <c r="M1194" s="2">
        <f t="shared" si="218"/>
        <v>18.013677216545513</v>
      </c>
      <c r="N1194" s="3" t="b">
        <f t="shared" si="227"/>
        <v>0</v>
      </c>
      <c r="O1194" s="3" t="str">
        <f t="shared" si="224"/>
        <v/>
      </c>
      <c r="P1194" s="4" t="str">
        <f t="shared" si="225"/>
        <v/>
      </c>
      <c r="Q1194" s="4" t="str">
        <f t="shared" si="226"/>
        <v/>
      </c>
      <c r="R1194" s="4" t="str">
        <f t="shared" si="219"/>
        <v/>
      </c>
      <c r="S1194" s="4" t="str">
        <f t="shared" si="220"/>
        <v/>
      </c>
      <c r="T1194" s="100" t="str">
        <f t="shared" si="221"/>
        <v/>
      </c>
      <c r="V1194" s="113"/>
    </row>
    <row r="1195" spans="8:22" s="103" customFormat="1" x14ac:dyDescent="0.2">
      <c r="H1195" s="14" t="e">
        <f t="shared" si="222"/>
        <v>#NUM!</v>
      </c>
      <c r="I1195" s="104" t="e">
        <f>IF(ISNUMBER(results!C$38),4*PI()*F1195/((G1195*0.001)^2*results!C$38),4*PI()*F1195/((G1195*0.001)^2*results!D$38))</f>
        <v>#DIV/0!</v>
      </c>
      <c r="J1195" s="15">
        <f t="shared" si="223"/>
        <v>5.6999999999999877</v>
      </c>
      <c r="K1195" s="5">
        <f t="shared" si="216"/>
        <v>302</v>
      </c>
      <c r="L1195" s="1">
        <f t="shared" si="217"/>
        <v>5.6970934865054046</v>
      </c>
      <c r="M1195" s="2">
        <f t="shared" si="218"/>
        <v>18.013677216545513</v>
      </c>
      <c r="N1195" s="3" t="b">
        <f t="shared" si="227"/>
        <v>0</v>
      </c>
      <c r="O1195" s="3" t="str">
        <f t="shared" si="224"/>
        <v/>
      </c>
      <c r="P1195" s="4" t="str">
        <f t="shared" si="225"/>
        <v/>
      </c>
      <c r="Q1195" s="4" t="str">
        <f t="shared" si="226"/>
        <v/>
      </c>
      <c r="R1195" s="4" t="str">
        <f t="shared" si="219"/>
        <v/>
      </c>
      <c r="S1195" s="4" t="str">
        <f t="shared" si="220"/>
        <v/>
      </c>
      <c r="T1195" s="100" t="str">
        <f t="shared" si="221"/>
        <v/>
      </c>
      <c r="V1195" s="113"/>
    </row>
    <row r="1196" spans="8:22" s="103" customFormat="1" x14ac:dyDescent="0.2">
      <c r="H1196" s="14" t="e">
        <f t="shared" si="222"/>
        <v>#NUM!</v>
      </c>
      <c r="I1196" s="104" t="e">
        <f>IF(ISNUMBER(results!C$38),4*PI()*F1196/((G1196*0.001)^2*results!C$38),4*PI()*F1196/((G1196*0.001)^2*results!D$38))</f>
        <v>#DIV/0!</v>
      </c>
      <c r="J1196" s="15">
        <f t="shared" si="223"/>
        <v>5.6999999999999877</v>
      </c>
      <c r="K1196" s="5">
        <f t="shared" si="216"/>
        <v>302</v>
      </c>
      <c r="L1196" s="1">
        <f t="shared" si="217"/>
        <v>5.6970934865054046</v>
      </c>
      <c r="M1196" s="2">
        <f t="shared" si="218"/>
        <v>18.013677216545513</v>
      </c>
      <c r="N1196" s="3" t="b">
        <f t="shared" si="227"/>
        <v>0</v>
      </c>
      <c r="O1196" s="3" t="str">
        <f t="shared" si="224"/>
        <v/>
      </c>
      <c r="P1196" s="4" t="str">
        <f t="shared" si="225"/>
        <v/>
      </c>
      <c r="Q1196" s="4" t="str">
        <f t="shared" si="226"/>
        <v/>
      </c>
      <c r="R1196" s="4" t="str">
        <f t="shared" si="219"/>
        <v/>
      </c>
      <c r="S1196" s="4" t="str">
        <f t="shared" si="220"/>
        <v/>
      </c>
      <c r="T1196" s="100" t="str">
        <f t="shared" si="221"/>
        <v/>
      </c>
      <c r="V1196" s="113"/>
    </row>
    <row r="1197" spans="8:22" s="103" customFormat="1" x14ac:dyDescent="0.2">
      <c r="H1197" s="14" t="e">
        <f t="shared" si="222"/>
        <v>#NUM!</v>
      </c>
      <c r="I1197" s="104" t="e">
        <f>IF(ISNUMBER(results!C$38),4*PI()*F1197/((G1197*0.001)^2*results!C$38),4*PI()*F1197/((G1197*0.001)^2*results!D$38))</f>
        <v>#DIV/0!</v>
      </c>
      <c r="J1197" s="15">
        <f t="shared" si="223"/>
        <v>5.6999999999999877</v>
      </c>
      <c r="K1197" s="5">
        <f t="shared" si="216"/>
        <v>302</v>
      </c>
      <c r="L1197" s="1">
        <f t="shared" si="217"/>
        <v>5.6970934865054046</v>
      </c>
      <c r="M1197" s="2">
        <f t="shared" si="218"/>
        <v>18.013677216545513</v>
      </c>
      <c r="N1197" s="3" t="b">
        <f t="shared" si="227"/>
        <v>0</v>
      </c>
      <c r="O1197" s="3" t="str">
        <f t="shared" si="224"/>
        <v/>
      </c>
      <c r="P1197" s="4" t="str">
        <f t="shared" si="225"/>
        <v/>
      </c>
      <c r="Q1197" s="4" t="str">
        <f t="shared" si="226"/>
        <v/>
      </c>
      <c r="R1197" s="4" t="str">
        <f t="shared" si="219"/>
        <v/>
      </c>
      <c r="S1197" s="4" t="str">
        <f t="shared" si="220"/>
        <v/>
      </c>
      <c r="T1197" s="100" t="str">
        <f t="shared" si="221"/>
        <v/>
      </c>
      <c r="V1197" s="113"/>
    </row>
    <row r="1198" spans="8:22" s="103" customFormat="1" x14ac:dyDescent="0.2">
      <c r="H1198" s="14" t="e">
        <f t="shared" si="222"/>
        <v>#NUM!</v>
      </c>
      <c r="I1198" s="104" t="e">
        <f>IF(ISNUMBER(results!C$38),4*PI()*F1198/((G1198*0.001)^2*results!C$38),4*PI()*F1198/((G1198*0.001)^2*results!D$38))</f>
        <v>#DIV/0!</v>
      </c>
      <c r="J1198" s="15">
        <f t="shared" si="223"/>
        <v>5.6999999999999877</v>
      </c>
      <c r="K1198" s="5">
        <f t="shared" si="216"/>
        <v>302</v>
      </c>
      <c r="L1198" s="1">
        <f t="shared" si="217"/>
        <v>5.6970934865054046</v>
      </c>
      <c r="M1198" s="2">
        <f t="shared" si="218"/>
        <v>18.013677216545513</v>
      </c>
      <c r="N1198" s="3" t="b">
        <f t="shared" si="227"/>
        <v>0</v>
      </c>
      <c r="O1198" s="3" t="str">
        <f t="shared" si="224"/>
        <v/>
      </c>
      <c r="P1198" s="4" t="str">
        <f t="shared" si="225"/>
        <v/>
      </c>
      <c r="Q1198" s="4" t="str">
        <f t="shared" si="226"/>
        <v/>
      </c>
      <c r="R1198" s="4" t="str">
        <f t="shared" si="219"/>
        <v/>
      </c>
      <c r="S1198" s="4" t="str">
        <f t="shared" si="220"/>
        <v/>
      </c>
      <c r="T1198" s="100" t="str">
        <f t="shared" si="221"/>
        <v/>
      </c>
      <c r="V1198" s="113"/>
    </row>
    <row r="1199" spans="8:22" s="103" customFormat="1" x14ac:dyDescent="0.2">
      <c r="H1199" s="14" t="e">
        <f t="shared" si="222"/>
        <v>#NUM!</v>
      </c>
      <c r="I1199" s="104" t="e">
        <f>IF(ISNUMBER(results!C$38),4*PI()*F1199/((G1199*0.001)^2*results!C$38),4*PI()*F1199/((G1199*0.001)^2*results!D$38))</f>
        <v>#DIV/0!</v>
      </c>
      <c r="J1199" s="15">
        <f t="shared" si="223"/>
        <v>5.6999999999999877</v>
      </c>
      <c r="K1199" s="5">
        <f t="shared" si="216"/>
        <v>302</v>
      </c>
      <c r="L1199" s="1">
        <f t="shared" si="217"/>
        <v>5.6970934865054046</v>
      </c>
      <c r="M1199" s="2">
        <f t="shared" si="218"/>
        <v>18.013677216545513</v>
      </c>
      <c r="N1199" s="3" t="b">
        <f t="shared" si="227"/>
        <v>0</v>
      </c>
      <c r="O1199" s="3" t="str">
        <f t="shared" si="224"/>
        <v/>
      </c>
      <c r="P1199" s="4" t="str">
        <f t="shared" si="225"/>
        <v/>
      </c>
      <c r="Q1199" s="4" t="str">
        <f t="shared" si="226"/>
        <v/>
      </c>
      <c r="R1199" s="4" t="str">
        <f t="shared" si="219"/>
        <v/>
      </c>
      <c r="S1199" s="4" t="str">
        <f t="shared" si="220"/>
        <v/>
      </c>
      <c r="T1199" s="100" t="str">
        <f t="shared" si="221"/>
        <v/>
      </c>
      <c r="V1199" s="113"/>
    </row>
    <row r="1200" spans="8:22" s="103" customFormat="1" x14ac:dyDescent="0.2">
      <c r="H1200" s="14" t="e">
        <f t="shared" si="222"/>
        <v>#NUM!</v>
      </c>
      <c r="I1200" s="104" t="e">
        <f>IF(ISNUMBER(results!C$38),4*PI()*F1200/((G1200*0.001)^2*results!C$38),4*PI()*F1200/((G1200*0.001)^2*results!D$38))</f>
        <v>#DIV/0!</v>
      </c>
      <c r="J1200" s="15">
        <f t="shared" si="223"/>
        <v>5.6999999999999877</v>
      </c>
      <c r="K1200" s="5">
        <f t="shared" si="216"/>
        <v>302</v>
      </c>
      <c r="L1200" s="1">
        <f t="shared" si="217"/>
        <v>5.6970934865054046</v>
      </c>
      <c r="M1200" s="2">
        <f t="shared" si="218"/>
        <v>18.013677216545513</v>
      </c>
      <c r="N1200" s="3" t="b">
        <f t="shared" si="227"/>
        <v>0</v>
      </c>
      <c r="O1200" s="3" t="str">
        <f t="shared" si="224"/>
        <v/>
      </c>
      <c r="P1200" s="4" t="str">
        <f t="shared" si="225"/>
        <v/>
      </c>
      <c r="Q1200" s="4" t="str">
        <f t="shared" si="226"/>
        <v/>
      </c>
      <c r="R1200" s="4" t="str">
        <f t="shared" si="219"/>
        <v/>
      </c>
      <c r="S1200" s="4" t="str">
        <f t="shared" si="220"/>
        <v/>
      </c>
      <c r="T1200" s="100" t="str">
        <f t="shared" si="221"/>
        <v/>
      </c>
      <c r="V1200" s="113"/>
    </row>
    <row r="1201" spans="8:22" s="103" customFormat="1" x14ac:dyDescent="0.2">
      <c r="H1201" s="14" t="e">
        <f t="shared" si="222"/>
        <v>#NUM!</v>
      </c>
      <c r="I1201" s="104" t="e">
        <f>IF(ISNUMBER(results!C$38),4*PI()*F1201/((G1201*0.001)^2*results!C$38),4*PI()*F1201/((G1201*0.001)^2*results!D$38))</f>
        <v>#DIV/0!</v>
      </c>
      <c r="J1201" s="15">
        <f t="shared" si="223"/>
        <v>5.6999999999999877</v>
      </c>
      <c r="K1201" s="5">
        <f t="shared" si="216"/>
        <v>302</v>
      </c>
      <c r="L1201" s="1">
        <f t="shared" si="217"/>
        <v>5.6970934865054046</v>
      </c>
      <c r="M1201" s="2">
        <f t="shared" si="218"/>
        <v>18.013677216545513</v>
      </c>
      <c r="N1201" s="3" t="b">
        <f t="shared" si="227"/>
        <v>0</v>
      </c>
      <c r="O1201" s="3" t="str">
        <f t="shared" si="224"/>
        <v/>
      </c>
      <c r="P1201" s="4" t="str">
        <f t="shared" si="225"/>
        <v/>
      </c>
      <c r="Q1201" s="4" t="str">
        <f t="shared" si="226"/>
        <v/>
      </c>
      <c r="R1201" s="4" t="str">
        <f t="shared" si="219"/>
        <v/>
      </c>
      <c r="S1201" s="4" t="str">
        <f t="shared" si="220"/>
        <v/>
      </c>
      <c r="T1201" s="100" t="str">
        <f t="shared" si="221"/>
        <v/>
      </c>
      <c r="V1201" s="113"/>
    </row>
    <row r="1202" spans="8:22" s="103" customFormat="1" x14ac:dyDescent="0.2">
      <c r="H1202" s="14" t="e">
        <f t="shared" si="222"/>
        <v>#NUM!</v>
      </c>
      <c r="I1202" s="104" t="e">
        <f>IF(ISNUMBER(results!C$38),4*PI()*F1202/((G1202*0.001)^2*results!C$38),4*PI()*F1202/((G1202*0.001)^2*results!D$38))</f>
        <v>#DIV/0!</v>
      </c>
      <c r="J1202" s="15">
        <f t="shared" si="223"/>
        <v>5.6999999999999877</v>
      </c>
      <c r="K1202" s="5">
        <f t="shared" si="216"/>
        <v>302</v>
      </c>
      <c r="L1202" s="1">
        <f t="shared" si="217"/>
        <v>5.6970934865054046</v>
      </c>
      <c r="M1202" s="2">
        <f t="shared" si="218"/>
        <v>18.013677216545513</v>
      </c>
      <c r="N1202" s="3" t="b">
        <f t="shared" si="227"/>
        <v>0</v>
      </c>
      <c r="O1202" s="3" t="str">
        <f t="shared" si="224"/>
        <v/>
      </c>
      <c r="P1202" s="4" t="str">
        <f t="shared" si="225"/>
        <v/>
      </c>
      <c r="Q1202" s="4" t="str">
        <f t="shared" si="226"/>
        <v/>
      </c>
      <c r="R1202" s="4" t="str">
        <f t="shared" si="219"/>
        <v/>
      </c>
      <c r="S1202" s="4" t="str">
        <f t="shared" si="220"/>
        <v/>
      </c>
      <c r="T1202" s="100" t="str">
        <f t="shared" si="221"/>
        <v/>
      </c>
      <c r="V1202" s="113"/>
    </row>
    <row r="1203" spans="8:22" s="103" customFormat="1" x14ac:dyDescent="0.2">
      <c r="H1203" s="14" t="e">
        <f t="shared" si="222"/>
        <v>#NUM!</v>
      </c>
      <c r="I1203" s="104" t="e">
        <f>IF(ISNUMBER(results!C$38),4*PI()*F1203/((G1203*0.001)^2*results!C$38),4*PI()*F1203/((G1203*0.001)^2*results!D$38))</f>
        <v>#DIV/0!</v>
      </c>
      <c r="J1203" s="15">
        <f t="shared" si="223"/>
        <v>5.6999999999999877</v>
      </c>
      <c r="K1203" s="5">
        <f t="shared" si="216"/>
        <v>302</v>
      </c>
      <c r="L1203" s="1">
        <f t="shared" si="217"/>
        <v>5.6970934865054046</v>
      </c>
      <c r="M1203" s="2">
        <f t="shared" si="218"/>
        <v>18.013677216545513</v>
      </c>
      <c r="N1203" s="3" t="b">
        <f t="shared" si="227"/>
        <v>0</v>
      </c>
      <c r="O1203" s="3" t="str">
        <f t="shared" si="224"/>
        <v/>
      </c>
      <c r="P1203" s="4" t="str">
        <f t="shared" si="225"/>
        <v/>
      </c>
      <c r="Q1203" s="4" t="str">
        <f t="shared" si="226"/>
        <v/>
      </c>
      <c r="R1203" s="4" t="str">
        <f t="shared" si="219"/>
        <v/>
      </c>
      <c r="S1203" s="4" t="str">
        <f t="shared" si="220"/>
        <v/>
      </c>
      <c r="T1203" s="100" t="str">
        <f t="shared" si="221"/>
        <v/>
      </c>
      <c r="V1203" s="113"/>
    </row>
    <row r="1204" spans="8:22" s="103" customFormat="1" x14ac:dyDescent="0.2">
      <c r="H1204" s="14" t="e">
        <f t="shared" si="222"/>
        <v>#NUM!</v>
      </c>
      <c r="I1204" s="104" t="e">
        <f>IF(ISNUMBER(results!C$38),4*PI()*F1204/((G1204*0.001)^2*results!C$38),4*PI()*F1204/((G1204*0.001)^2*results!D$38))</f>
        <v>#DIV/0!</v>
      </c>
      <c r="J1204" s="15">
        <f t="shared" si="223"/>
        <v>5.6999999999999877</v>
      </c>
      <c r="K1204" s="5">
        <f t="shared" si="216"/>
        <v>302</v>
      </c>
      <c r="L1204" s="1">
        <f t="shared" si="217"/>
        <v>5.6970934865054046</v>
      </c>
      <c r="M1204" s="2">
        <f t="shared" si="218"/>
        <v>18.013677216545513</v>
      </c>
      <c r="N1204" s="3" t="b">
        <f t="shared" si="227"/>
        <v>0</v>
      </c>
      <c r="O1204" s="3" t="str">
        <f t="shared" si="224"/>
        <v/>
      </c>
      <c r="P1204" s="4" t="str">
        <f t="shared" si="225"/>
        <v/>
      </c>
      <c r="Q1204" s="4" t="str">
        <f t="shared" si="226"/>
        <v/>
      </c>
      <c r="R1204" s="4" t="str">
        <f t="shared" si="219"/>
        <v/>
      </c>
      <c r="S1204" s="4" t="str">
        <f t="shared" si="220"/>
        <v/>
      </c>
      <c r="T1204" s="100" t="str">
        <f t="shared" si="221"/>
        <v/>
      </c>
      <c r="V1204" s="113"/>
    </row>
    <row r="1205" spans="8:22" s="103" customFormat="1" x14ac:dyDescent="0.2">
      <c r="H1205" s="14" t="e">
        <f t="shared" si="222"/>
        <v>#NUM!</v>
      </c>
      <c r="I1205" s="104" t="e">
        <f>IF(ISNUMBER(results!C$38),4*PI()*F1205/((G1205*0.001)^2*results!C$38),4*PI()*F1205/((G1205*0.001)^2*results!D$38))</f>
        <v>#DIV/0!</v>
      </c>
      <c r="J1205" s="15">
        <f t="shared" si="223"/>
        <v>5.6999999999999877</v>
      </c>
      <c r="K1205" s="5">
        <f t="shared" si="216"/>
        <v>302</v>
      </c>
      <c r="L1205" s="1">
        <f t="shared" si="217"/>
        <v>5.6970934865054046</v>
      </c>
      <c r="M1205" s="2">
        <f t="shared" si="218"/>
        <v>18.013677216545513</v>
      </c>
      <c r="N1205" s="3" t="b">
        <f t="shared" si="227"/>
        <v>0</v>
      </c>
      <c r="O1205" s="3" t="str">
        <f t="shared" si="224"/>
        <v/>
      </c>
      <c r="P1205" s="4" t="str">
        <f t="shared" si="225"/>
        <v/>
      </c>
      <c r="Q1205" s="4" t="str">
        <f t="shared" si="226"/>
        <v/>
      </c>
      <c r="R1205" s="4" t="str">
        <f t="shared" si="219"/>
        <v/>
      </c>
      <c r="S1205" s="4" t="str">
        <f t="shared" si="220"/>
        <v/>
      </c>
      <c r="T1205" s="100" t="str">
        <f t="shared" si="221"/>
        <v/>
      </c>
      <c r="V1205" s="113"/>
    </row>
    <row r="1206" spans="8:22" s="103" customFormat="1" x14ac:dyDescent="0.2">
      <c r="H1206" s="14" t="e">
        <f t="shared" si="222"/>
        <v>#NUM!</v>
      </c>
      <c r="I1206" s="104" t="e">
        <f>IF(ISNUMBER(results!C$38),4*PI()*F1206/((G1206*0.001)^2*results!C$38),4*PI()*F1206/((G1206*0.001)^2*results!D$38))</f>
        <v>#DIV/0!</v>
      </c>
      <c r="J1206" s="15">
        <f t="shared" si="223"/>
        <v>5.6999999999999877</v>
      </c>
      <c r="K1206" s="5">
        <f t="shared" si="216"/>
        <v>302</v>
      </c>
      <c r="L1206" s="1">
        <f t="shared" si="217"/>
        <v>5.6970934865054046</v>
      </c>
      <c r="M1206" s="2">
        <f t="shared" si="218"/>
        <v>18.013677216545513</v>
      </c>
      <c r="N1206" s="3" t="b">
        <f t="shared" si="227"/>
        <v>0</v>
      </c>
      <c r="O1206" s="3" t="str">
        <f t="shared" si="224"/>
        <v/>
      </c>
      <c r="P1206" s="4" t="str">
        <f t="shared" si="225"/>
        <v/>
      </c>
      <c r="Q1206" s="4" t="str">
        <f t="shared" si="226"/>
        <v/>
      </c>
      <c r="R1206" s="4" t="str">
        <f t="shared" si="219"/>
        <v/>
      </c>
      <c r="S1206" s="4" t="str">
        <f t="shared" si="220"/>
        <v/>
      </c>
      <c r="T1206" s="100" t="str">
        <f t="shared" si="221"/>
        <v/>
      </c>
      <c r="V1206" s="113"/>
    </row>
    <row r="1207" spans="8:22" s="103" customFormat="1" x14ac:dyDescent="0.2">
      <c r="H1207" s="14" t="e">
        <f t="shared" si="222"/>
        <v>#NUM!</v>
      </c>
      <c r="I1207" s="104" t="e">
        <f>IF(ISNUMBER(results!C$38),4*PI()*F1207/((G1207*0.001)^2*results!C$38),4*PI()*F1207/((G1207*0.001)^2*results!D$38))</f>
        <v>#DIV/0!</v>
      </c>
      <c r="J1207" s="15">
        <f t="shared" si="223"/>
        <v>5.6999999999999877</v>
      </c>
      <c r="K1207" s="5">
        <f t="shared" si="216"/>
        <v>302</v>
      </c>
      <c r="L1207" s="1">
        <f t="shared" si="217"/>
        <v>5.6970934865054046</v>
      </c>
      <c r="M1207" s="2">
        <f t="shared" si="218"/>
        <v>18.013677216545513</v>
      </c>
      <c r="N1207" s="3" t="b">
        <f t="shared" si="227"/>
        <v>0</v>
      </c>
      <c r="O1207" s="3" t="str">
        <f t="shared" si="224"/>
        <v/>
      </c>
      <c r="P1207" s="4" t="str">
        <f t="shared" si="225"/>
        <v/>
      </c>
      <c r="Q1207" s="4" t="str">
        <f t="shared" si="226"/>
        <v/>
      </c>
      <c r="R1207" s="4" t="str">
        <f t="shared" si="219"/>
        <v/>
      </c>
      <c r="S1207" s="4" t="str">
        <f t="shared" si="220"/>
        <v/>
      </c>
      <c r="T1207" s="100" t="str">
        <f t="shared" si="221"/>
        <v/>
      </c>
      <c r="V1207" s="113"/>
    </row>
    <row r="1208" spans="8:22" s="103" customFormat="1" x14ac:dyDescent="0.2">
      <c r="H1208" s="14" t="e">
        <f t="shared" si="222"/>
        <v>#NUM!</v>
      </c>
      <c r="I1208" s="104" t="e">
        <f>IF(ISNUMBER(results!C$38),4*PI()*F1208/((G1208*0.001)^2*results!C$38),4*PI()*F1208/((G1208*0.001)^2*results!D$38))</f>
        <v>#DIV/0!</v>
      </c>
      <c r="J1208" s="15">
        <f t="shared" si="223"/>
        <v>5.6999999999999877</v>
      </c>
      <c r="K1208" s="5">
        <f t="shared" si="216"/>
        <v>302</v>
      </c>
      <c r="L1208" s="1">
        <f t="shared" si="217"/>
        <v>5.6970934865054046</v>
      </c>
      <c r="M1208" s="2">
        <f t="shared" si="218"/>
        <v>18.013677216545513</v>
      </c>
      <c r="N1208" s="3" t="b">
        <f t="shared" si="227"/>
        <v>0</v>
      </c>
      <c r="O1208" s="3" t="str">
        <f t="shared" si="224"/>
        <v/>
      </c>
      <c r="P1208" s="4" t="str">
        <f t="shared" si="225"/>
        <v/>
      </c>
      <c r="Q1208" s="4" t="str">
        <f t="shared" si="226"/>
        <v/>
      </c>
      <c r="R1208" s="4" t="str">
        <f t="shared" si="219"/>
        <v/>
      </c>
      <c r="S1208" s="4" t="str">
        <f t="shared" si="220"/>
        <v/>
      </c>
      <c r="T1208" s="100" t="str">
        <f t="shared" si="221"/>
        <v/>
      </c>
      <c r="V1208" s="113"/>
    </row>
    <row r="1209" spans="8:22" s="103" customFormat="1" x14ac:dyDescent="0.2">
      <c r="H1209" s="14" t="e">
        <f t="shared" si="222"/>
        <v>#NUM!</v>
      </c>
      <c r="I1209" s="104" t="e">
        <f>IF(ISNUMBER(results!C$38),4*PI()*F1209/((G1209*0.001)^2*results!C$38),4*PI()*F1209/((G1209*0.001)^2*results!D$38))</f>
        <v>#DIV/0!</v>
      </c>
      <c r="J1209" s="15">
        <f t="shared" si="223"/>
        <v>5.6999999999999877</v>
      </c>
      <c r="K1209" s="5">
        <f t="shared" si="216"/>
        <v>302</v>
      </c>
      <c r="L1209" s="1">
        <f t="shared" si="217"/>
        <v>5.6970934865054046</v>
      </c>
      <c r="M1209" s="2">
        <f t="shared" si="218"/>
        <v>18.013677216545513</v>
      </c>
      <c r="N1209" s="3" t="b">
        <f t="shared" si="227"/>
        <v>0</v>
      </c>
      <c r="O1209" s="3" t="str">
        <f t="shared" si="224"/>
        <v/>
      </c>
      <c r="P1209" s="4" t="str">
        <f t="shared" si="225"/>
        <v/>
      </c>
      <c r="Q1209" s="4" t="str">
        <f t="shared" si="226"/>
        <v/>
      </c>
      <c r="R1209" s="4" t="str">
        <f t="shared" si="219"/>
        <v/>
      </c>
      <c r="S1209" s="4" t="str">
        <f t="shared" si="220"/>
        <v/>
      </c>
      <c r="T1209" s="100" t="str">
        <f t="shared" si="221"/>
        <v/>
      </c>
      <c r="V1209" s="113"/>
    </row>
    <row r="1210" spans="8:22" s="103" customFormat="1" x14ac:dyDescent="0.2">
      <c r="H1210" s="14" t="e">
        <f t="shared" si="222"/>
        <v>#NUM!</v>
      </c>
      <c r="I1210" s="104" t="e">
        <f>IF(ISNUMBER(results!C$38),4*PI()*F1210/((G1210*0.001)^2*results!C$38),4*PI()*F1210/((G1210*0.001)^2*results!D$38))</f>
        <v>#DIV/0!</v>
      </c>
      <c r="J1210" s="15">
        <f t="shared" si="223"/>
        <v>5.6999999999999877</v>
      </c>
      <c r="K1210" s="5">
        <f t="shared" si="216"/>
        <v>302</v>
      </c>
      <c r="L1210" s="1">
        <f t="shared" si="217"/>
        <v>5.6970934865054046</v>
      </c>
      <c r="M1210" s="2">
        <f t="shared" si="218"/>
        <v>18.013677216545513</v>
      </c>
      <c r="N1210" s="3" t="b">
        <f t="shared" si="227"/>
        <v>0</v>
      </c>
      <c r="O1210" s="3" t="str">
        <f t="shared" si="224"/>
        <v/>
      </c>
      <c r="P1210" s="4" t="str">
        <f t="shared" si="225"/>
        <v/>
      </c>
      <c r="Q1210" s="4" t="str">
        <f t="shared" si="226"/>
        <v/>
      </c>
      <c r="R1210" s="4" t="str">
        <f t="shared" si="219"/>
        <v/>
      </c>
      <c r="S1210" s="4" t="str">
        <f t="shared" si="220"/>
        <v/>
      </c>
      <c r="T1210" s="100" t="str">
        <f t="shared" si="221"/>
        <v/>
      </c>
      <c r="V1210" s="113"/>
    </row>
    <row r="1211" spans="8:22" s="103" customFormat="1" x14ac:dyDescent="0.2">
      <c r="H1211" s="14" t="e">
        <f t="shared" si="222"/>
        <v>#NUM!</v>
      </c>
      <c r="I1211" s="104" t="e">
        <f>IF(ISNUMBER(results!C$38),4*PI()*F1211/((G1211*0.001)^2*results!C$38),4*PI()*F1211/((G1211*0.001)^2*results!D$38))</f>
        <v>#DIV/0!</v>
      </c>
      <c r="J1211" s="15">
        <f t="shared" si="223"/>
        <v>5.6999999999999877</v>
      </c>
      <c r="K1211" s="5">
        <f t="shared" si="216"/>
        <v>302</v>
      </c>
      <c r="L1211" s="1">
        <f t="shared" si="217"/>
        <v>5.6970934865054046</v>
      </c>
      <c r="M1211" s="2">
        <f t="shared" si="218"/>
        <v>18.013677216545513</v>
      </c>
      <c r="N1211" s="3" t="b">
        <f t="shared" si="227"/>
        <v>0</v>
      </c>
      <c r="O1211" s="3" t="str">
        <f t="shared" si="224"/>
        <v/>
      </c>
      <c r="P1211" s="4" t="str">
        <f t="shared" si="225"/>
        <v/>
      </c>
      <c r="Q1211" s="4" t="str">
        <f t="shared" si="226"/>
        <v/>
      </c>
      <c r="R1211" s="4" t="str">
        <f t="shared" si="219"/>
        <v/>
      </c>
      <c r="S1211" s="4" t="str">
        <f t="shared" si="220"/>
        <v/>
      </c>
      <c r="T1211" s="100" t="str">
        <f t="shared" si="221"/>
        <v/>
      </c>
      <c r="V1211" s="113"/>
    </row>
    <row r="1212" spans="8:22" s="103" customFormat="1" x14ac:dyDescent="0.2">
      <c r="H1212" s="14" t="e">
        <f t="shared" si="222"/>
        <v>#NUM!</v>
      </c>
      <c r="I1212" s="104" t="e">
        <f>IF(ISNUMBER(results!C$38),4*PI()*F1212/((G1212*0.001)^2*results!C$38),4*PI()*F1212/((G1212*0.001)^2*results!D$38))</f>
        <v>#DIV/0!</v>
      </c>
      <c r="J1212" s="15">
        <f t="shared" si="223"/>
        <v>5.6999999999999877</v>
      </c>
      <c r="K1212" s="5">
        <f t="shared" si="216"/>
        <v>302</v>
      </c>
      <c r="L1212" s="1">
        <f t="shared" si="217"/>
        <v>5.6970934865054046</v>
      </c>
      <c r="M1212" s="2">
        <f t="shared" si="218"/>
        <v>18.013677216545513</v>
      </c>
      <c r="N1212" s="3" t="b">
        <f t="shared" si="227"/>
        <v>0</v>
      </c>
      <c r="O1212" s="3" t="str">
        <f t="shared" si="224"/>
        <v/>
      </c>
      <c r="P1212" s="4" t="str">
        <f t="shared" si="225"/>
        <v/>
      </c>
      <c r="Q1212" s="4" t="str">
        <f t="shared" si="226"/>
        <v/>
      </c>
      <c r="R1212" s="4" t="str">
        <f t="shared" si="219"/>
        <v/>
      </c>
      <c r="S1212" s="4" t="str">
        <f t="shared" si="220"/>
        <v/>
      </c>
      <c r="T1212" s="100" t="str">
        <f t="shared" si="221"/>
        <v/>
      </c>
      <c r="V1212" s="113"/>
    </row>
    <row r="1213" spans="8:22" s="103" customFormat="1" x14ac:dyDescent="0.2">
      <c r="H1213" s="14" t="e">
        <f t="shared" si="222"/>
        <v>#NUM!</v>
      </c>
      <c r="I1213" s="104" t="e">
        <f>IF(ISNUMBER(results!C$38),4*PI()*F1213/((G1213*0.001)^2*results!C$38),4*PI()*F1213/((G1213*0.001)^2*results!D$38))</f>
        <v>#DIV/0!</v>
      </c>
      <c r="J1213" s="15">
        <f t="shared" si="223"/>
        <v>5.6999999999999877</v>
      </c>
      <c r="K1213" s="5">
        <f t="shared" si="216"/>
        <v>302</v>
      </c>
      <c r="L1213" s="1">
        <f t="shared" si="217"/>
        <v>5.6970934865054046</v>
      </c>
      <c r="M1213" s="2">
        <f t="shared" si="218"/>
        <v>18.013677216545513</v>
      </c>
      <c r="N1213" s="3" t="b">
        <f t="shared" si="227"/>
        <v>0</v>
      </c>
      <c r="O1213" s="3" t="str">
        <f t="shared" si="224"/>
        <v/>
      </c>
      <c r="P1213" s="4" t="str">
        <f t="shared" si="225"/>
        <v/>
      </c>
      <c r="Q1213" s="4" t="str">
        <f t="shared" si="226"/>
        <v/>
      </c>
      <c r="R1213" s="4" t="str">
        <f t="shared" si="219"/>
        <v/>
      </c>
      <c r="S1213" s="4" t="str">
        <f t="shared" si="220"/>
        <v/>
      </c>
      <c r="T1213" s="100" t="str">
        <f t="shared" si="221"/>
        <v/>
      </c>
      <c r="V1213" s="113"/>
    </row>
    <row r="1214" spans="8:22" s="103" customFormat="1" x14ac:dyDescent="0.2">
      <c r="H1214" s="14" t="e">
        <f t="shared" si="222"/>
        <v>#NUM!</v>
      </c>
      <c r="I1214" s="104" t="e">
        <f>IF(ISNUMBER(results!C$38),4*PI()*F1214/((G1214*0.001)^2*results!C$38),4*PI()*F1214/((G1214*0.001)^2*results!D$38))</f>
        <v>#DIV/0!</v>
      </c>
      <c r="J1214" s="15">
        <f t="shared" si="223"/>
        <v>5.6999999999999877</v>
      </c>
      <c r="K1214" s="5">
        <f t="shared" si="216"/>
        <v>302</v>
      </c>
      <c r="L1214" s="1">
        <f t="shared" si="217"/>
        <v>5.6970934865054046</v>
      </c>
      <c r="M1214" s="2">
        <f t="shared" si="218"/>
        <v>18.013677216545513</v>
      </c>
      <c r="N1214" s="3" t="b">
        <f t="shared" si="227"/>
        <v>0</v>
      </c>
      <c r="O1214" s="3" t="str">
        <f t="shared" si="224"/>
        <v/>
      </c>
      <c r="P1214" s="4" t="str">
        <f t="shared" si="225"/>
        <v/>
      </c>
      <c r="Q1214" s="4" t="str">
        <f t="shared" si="226"/>
        <v/>
      </c>
      <c r="R1214" s="4" t="str">
        <f t="shared" si="219"/>
        <v/>
      </c>
      <c r="S1214" s="4" t="str">
        <f t="shared" si="220"/>
        <v/>
      </c>
      <c r="T1214" s="100" t="str">
        <f t="shared" si="221"/>
        <v/>
      </c>
      <c r="V1214" s="113"/>
    </row>
    <row r="1215" spans="8:22" s="103" customFormat="1" x14ac:dyDescent="0.2">
      <c r="H1215" s="14" t="e">
        <f t="shared" si="222"/>
        <v>#NUM!</v>
      </c>
      <c r="I1215" s="104" t="e">
        <f>IF(ISNUMBER(results!C$38),4*PI()*F1215/((G1215*0.001)^2*results!C$38),4*PI()*F1215/((G1215*0.001)^2*results!D$38))</f>
        <v>#DIV/0!</v>
      </c>
      <c r="J1215" s="15">
        <f t="shared" si="223"/>
        <v>5.6999999999999877</v>
      </c>
      <c r="K1215" s="5">
        <f t="shared" si="216"/>
        <v>302</v>
      </c>
      <c r="L1215" s="1">
        <f t="shared" si="217"/>
        <v>5.6970934865054046</v>
      </c>
      <c r="M1215" s="2">
        <f t="shared" si="218"/>
        <v>18.013677216545513</v>
      </c>
      <c r="N1215" s="3" t="b">
        <f t="shared" si="227"/>
        <v>0</v>
      </c>
      <c r="O1215" s="3" t="str">
        <f t="shared" si="224"/>
        <v/>
      </c>
      <c r="P1215" s="4" t="str">
        <f t="shared" si="225"/>
        <v/>
      </c>
      <c r="Q1215" s="4" t="str">
        <f t="shared" si="226"/>
        <v/>
      </c>
      <c r="R1215" s="4" t="str">
        <f t="shared" si="219"/>
        <v/>
      </c>
      <c r="S1215" s="4" t="str">
        <f t="shared" si="220"/>
        <v/>
      </c>
      <c r="T1215" s="100" t="str">
        <f t="shared" si="221"/>
        <v/>
      </c>
      <c r="V1215" s="113"/>
    </row>
    <row r="1216" spans="8:22" s="103" customFormat="1" x14ac:dyDescent="0.2">
      <c r="H1216" s="14" t="e">
        <f t="shared" si="222"/>
        <v>#NUM!</v>
      </c>
      <c r="I1216" s="104" t="e">
        <f>IF(ISNUMBER(results!C$38),4*PI()*F1216/((G1216*0.001)^2*results!C$38),4*PI()*F1216/((G1216*0.001)^2*results!D$38))</f>
        <v>#DIV/0!</v>
      </c>
      <c r="J1216" s="15">
        <f t="shared" si="223"/>
        <v>5.6999999999999877</v>
      </c>
      <c r="K1216" s="5">
        <f t="shared" si="216"/>
        <v>302</v>
      </c>
      <c r="L1216" s="1">
        <f t="shared" si="217"/>
        <v>5.6970934865054046</v>
      </c>
      <c r="M1216" s="2">
        <f t="shared" si="218"/>
        <v>18.013677216545513</v>
      </c>
      <c r="N1216" s="3" t="b">
        <f t="shared" si="227"/>
        <v>0</v>
      </c>
      <c r="O1216" s="3" t="str">
        <f t="shared" si="224"/>
        <v/>
      </c>
      <c r="P1216" s="4" t="str">
        <f t="shared" si="225"/>
        <v/>
      </c>
      <c r="Q1216" s="4" t="str">
        <f t="shared" si="226"/>
        <v/>
      </c>
      <c r="R1216" s="4" t="str">
        <f t="shared" si="219"/>
        <v/>
      </c>
      <c r="S1216" s="4" t="str">
        <f t="shared" si="220"/>
        <v/>
      </c>
      <c r="T1216" s="100" t="str">
        <f t="shared" si="221"/>
        <v/>
      </c>
      <c r="V1216" s="113"/>
    </row>
    <row r="1217" spans="8:22" s="103" customFormat="1" x14ac:dyDescent="0.2">
      <c r="H1217" s="14" t="e">
        <f t="shared" si="222"/>
        <v>#NUM!</v>
      </c>
      <c r="I1217" s="104" t="e">
        <f>IF(ISNUMBER(results!C$38),4*PI()*F1217/((G1217*0.001)^2*results!C$38),4*PI()*F1217/((G1217*0.001)^2*results!D$38))</f>
        <v>#DIV/0!</v>
      </c>
      <c r="J1217" s="15">
        <f t="shared" si="223"/>
        <v>5.6999999999999877</v>
      </c>
      <c r="K1217" s="5">
        <f t="shared" si="216"/>
        <v>302</v>
      </c>
      <c r="L1217" s="1">
        <f t="shared" si="217"/>
        <v>5.6970934865054046</v>
      </c>
      <c r="M1217" s="2">
        <f t="shared" si="218"/>
        <v>18.013677216545513</v>
      </c>
      <c r="N1217" s="3" t="b">
        <f t="shared" si="227"/>
        <v>0</v>
      </c>
      <c r="O1217" s="3" t="str">
        <f t="shared" si="224"/>
        <v/>
      </c>
      <c r="P1217" s="4" t="str">
        <f t="shared" si="225"/>
        <v/>
      </c>
      <c r="Q1217" s="4" t="str">
        <f t="shared" si="226"/>
        <v/>
      </c>
      <c r="R1217" s="4" t="str">
        <f t="shared" si="219"/>
        <v/>
      </c>
      <c r="S1217" s="4" t="str">
        <f t="shared" si="220"/>
        <v/>
      </c>
      <c r="T1217" s="100" t="str">
        <f t="shared" si="221"/>
        <v/>
      </c>
      <c r="V1217" s="113"/>
    </row>
    <row r="1218" spans="8:22" s="103" customFormat="1" x14ac:dyDescent="0.2">
      <c r="H1218" s="14" t="e">
        <f t="shared" si="222"/>
        <v>#NUM!</v>
      </c>
      <c r="I1218" s="104" t="e">
        <f>IF(ISNUMBER(results!C$38),4*PI()*F1218/((G1218*0.001)^2*results!C$38),4*PI()*F1218/((G1218*0.001)^2*results!D$38))</f>
        <v>#DIV/0!</v>
      </c>
      <c r="J1218" s="15">
        <f t="shared" si="223"/>
        <v>5.6999999999999877</v>
      </c>
      <c r="K1218" s="5">
        <f t="shared" si="216"/>
        <v>302</v>
      </c>
      <c r="L1218" s="1">
        <f t="shared" si="217"/>
        <v>5.6970934865054046</v>
      </c>
      <c r="M1218" s="2">
        <f t="shared" si="218"/>
        <v>18.013677216545513</v>
      </c>
      <c r="N1218" s="3" t="b">
        <f t="shared" si="227"/>
        <v>0</v>
      </c>
      <c r="O1218" s="3" t="str">
        <f t="shared" si="224"/>
        <v/>
      </c>
      <c r="P1218" s="4" t="str">
        <f t="shared" si="225"/>
        <v/>
      </c>
      <c r="Q1218" s="4" t="str">
        <f t="shared" si="226"/>
        <v/>
      </c>
      <c r="R1218" s="4" t="str">
        <f t="shared" si="219"/>
        <v/>
      </c>
      <c r="S1218" s="4" t="str">
        <f t="shared" si="220"/>
        <v/>
      </c>
      <c r="T1218" s="100" t="str">
        <f t="shared" si="221"/>
        <v/>
      </c>
      <c r="V1218" s="113"/>
    </row>
    <row r="1219" spans="8:22" s="103" customFormat="1" x14ac:dyDescent="0.2">
      <c r="H1219" s="14" t="e">
        <f t="shared" si="222"/>
        <v>#NUM!</v>
      </c>
      <c r="I1219" s="104" t="e">
        <f>IF(ISNUMBER(results!C$38),4*PI()*F1219/((G1219*0.001)^2*results!C$38),4*PI()*F1219/((G1219*0.001)^2*results!D$38))</f>
        <v>#DIV/0!</v>
      </c>
      <c r="J1219" s="15">
        <f t="shared" si="223"/>
        <v>5.6999999999999877</v>
      </c>
      <c r="K1219" s="5">
        <f t="shared" si="216"/>
        <v>302</v>
      </c>
      <c r="L1219" s="1">
        <f t="shared" si="217"/>
        <v>5.6970934865054046</v>
      </c>
      <c r="M1219" s="2">
        <f t="shared" si="218"/>
        <v>18.013677216545513</v>
      </c>
      <c r="N1219" s="3" t="b">
        <f t="shared" si="227"/>
        <v>0</v>
      </c>
      <c r="O1219" s="3" t="str">
        <f t="shared" si="224"/>
        <v/>
      </c>
      <c r="P1219" s="4" t="str">
        <f t="shared" si="225"/>
        <v/>
      </c>
      <c r="Q1219" s="4" t="str">
        <f t="shared" si="226"/>
        <v/>
      </c>
      <c r="R1219" s="4" t="str">
        <f t="shared" si="219"/>
        <v/>
      </c>
      <c r="S1219" s="4" t="str">
        <f t="shared" si="220"/>
        <v/>
      </c>
      <c r="T1219" s="100" t="str">
        <f t="shared" si="221"/>
        <v/>
      </c>
      <c r="V1219" s="113"/>
    </row>
    <row r="1220" spans="8:22" s="103" customFormat="1" x14ac:dyDescent="0.2">
      <c r="H1220" s="14" t="e">
        <f t="shared" si="222"/>
        <v>#NUM!</v>
      </c>
      <c r="I1220" s="104" t="e">
        <f>IF(ISNUMBER(results!C$38),4*PI()*F1220/((G1220*0.001)^2*results!C$38),4*PI()*F1220/((G1220*0.001)^2*results!D$38))</f>
        <v>#DIV/0!</v>
      </c>
      <c r="J1220" s="15">
        <f t="shared" si="223"/>
        <v>5.6999999999999877</v>
      </c>
      <c r="K1220" s="5">
        <f t="shared" ref="K1220:K1283" si="228">IF(NOT(J1220=FALSE),MATCH(J1220,H:H),"")</f>
        <v>302</v>
      </c>
      <c r="L1220" s="1">
        <f t="shared" ref="L1220:L1283" si="229">IF(NOT(J1220=FALSE),INDEX(H:H,K1220),"")</f>
        <v>5.6970934865054046</v>
      </c>
      <c r="M1220" s="2">
        <f t="shared" ref="M1220:M1283" si="230">IF(NOT(J1220=FALSE),INDEX(I:I,K1220),"")</f>
        <v>18.013677216545513</v>
      </c>
      <c r="N1220" s="3" t="b">
        <f t="shared" si="227"/>
        <v>0</v>
      </c>
      <c r="O1220" s="3" t="str">
        <f t="shared" si="224"/>
        <v/>
      </c>
      <c r="P1220" s="4" t="str">
        <f t="shared" si="225"/>
        <v/>
      </c>
      <c r="Q1220" s="4" t="str">
        <f t="shared" si="226"/>
        <v/>
      </c>
      <c r="R1220" s="4" t="str">
        <f t="shared" ref="R1220:R1283" si="231">IF(NOT(Q1220=""),Q1220-(P1220*V$29),"")</f>
        <v/>
      </c>
      <c r="S1220" s="4" t="str">
        <f t="shared" ref="S1220:S1283" si="232">IF(NOT(Q1220=""),(Q1220-V$30)/P1220,"")</f>
        <v/>
      </c>
      <c r="T1220" s="100" t="str">
        <f t="shared" ref="T1220:T1283" si="233">IF(NOT(Q1220=""),((V$29-(Q1220-V$30)/P1220))^2,"")</f>
        <v/>
      </c>
      <c r="V1220" s="113"/>
    </row>
    <row r="1221" spans="8:22" s="103" customFormat="1" x14ac:dyDescent="0.2">
      <c r="H1221" s="14" t="e">
        <f t="shared" ref="H1221:H1284" si="234">LN(E1221)</f>
        <v>#NUM!</v>
      </c>
      <c r="I1221" s="104" t="e">
        <f>IF(ISNUMBER(results!C$38),4*PI()*F1221/((G1221*0.001)^2*results!C$38),4*PI()*F1221/((G1221*0.001)^2*results!D$38))</f>
        <v>#DIV/0!</v>
      </c>
      <c r="J1221" s="15">
        <f t="shared" ref="J1221:J1284" si="235">IF(J1220="","",IF(J1220+V$5&lt;=LN(X$9),J1220+V$5,J1220))</f>
        <v>5.6999999999999877</v>
      </c>
      <c r="K1221" s="5">
        <f t="shared" si="228"/>
        <v>302</v>
      </c>
      <c r="L1221" s="1">
        <f t="shared" si="229"/>
        <v>5.6970934865054046</v>
      </c>
      <c r="M1221" s="2">
        <f t="shared" si="230"/>
        <v>18.013677216545513</v>
      </c>
      <c r="N1221" s="3" t="b">
        <f t="shared" si="227"/>
        <v>0</v>
      </c>
      <c r="O1221" s="3" t="str">
        <f t="shared" ref="O1221:O1284" si="236">IF(NOT(N1221=FALSE),MATCH(N1221,H:H),"")</f>
        <v/>
      </c>
      <c r="P1221" s="4" t="str">
        <f t="shared" ref="P1221:P1284" si="237">IF(NOT(OR(O1221=O1220,N1221=FALSE)),INDEX(H:H,O1221),"")</f>
        <v/>
      </c>
      <c r="Q1221" s="4" t="str">
        <f t="shared" ref="Q1221:Q1284" si="238">IF(NOT(OR(O1221=O1220,N1221=FALSE)),INDEX(I:I,O1221),"")</f>
        <v/>
      </c>
      <c r="R1221" s="4" t="str">
        <f t="shared" si="231"/>
        <v/>
      </c>
      <c r="S1221" s="4" t="str">
        <f t="shared" si="232"/>
        <v/>
      </c>
      <c r="T1221" s="100" t="str">
        <f t="shared" si="233"/>
        <v/>
      </c>
      <c r="V1221" s="113"/>
    </row>
    <row r="1222" spans="8:22" s="103" customFormat="1" x14ac:dyDescent="0.2">
      <c r="H1222" s="14" t="e">
        <f t="shared" si="234"/>
        <v>#NUM!</v>
      </c>
      <c r="I1222" s="104" t="e">
        <f>IF(ISNUMBER(results!C$38),4*PI()*F1222/((G1222*0.001)^2*results!C$38),4*PI()*F1222/((G1222*0.001)^2*results!D$38))</f>
        <v>#DIV/0!</v>
      </c>
      <c r="J1222" s="15">
        <f t="shared" si="235"/>
        <v>5.6999999999999877</v>
      </c>
      <c r="K1222" s="5">
        <f t="shared" si="228"/>
        <v>302</v>
      </c>
      <c r="L1222" s="1">
        <f t="shared" si="229"/>
        <v>5.6970934865054046</v>
      </c>
      <c r="M1222" s="2">
        <f t="shared" si="230"/>
        <v>18.013677216545513</v>
      </c>
      <c r="N1222" s="3" t="b">
        <f t="shared" ref="N1222:N1285" si="239">IF(AND((N1221+V$5)&lt;V$4,NOT(N1221=FALSE)),N1221+V$5)</f>
        <v>0</v>
      </c>
      <c r="O1222" s="3" t="str">
        <f t="shared" si="236"/>
        <v/>
      </c>
      <c r="P1222" s="4" t="str">
        <f t="shared" si="237"/>
        <v/>
      </c>
      <c r="Q1222" s="4" t="str">
        <f t="shared" si="238"/>
        <v/>
      </c>
      <c r="R1222" s="4" t="str">
        <f t="shared" si="231"/>
        <v/>
      </c>
      <c r="S1222" s="4" t="str">
        <f t="shared" si="232"/>
        <v/>
      </c>
      <c r="T1222" s="100" t="str">
        <f t="shared" si="233"/>
        <v/>
      </c>
      <c r="V1222" s="113"/>
    </row>
    <row r="1223" spans="8:22" s="103" customFormat="1" x14ac:dyDescent="0.2">
      <c r="H1223" s="14" t="e">
        <f t="shared" si="234"/>
        <v>#NUM!</v>
      </c>
      <c r="I1223" s="104" t="e">
        <f>IF(ISNUMBER(results!C$38),4*PI()*F1223/((G1223*0.001)^2*results!C$38),4*PI()*F1223/((G1223*0.001)^2*results!D$38))</f>
        <v>#DIV/0!</v>
      </c>
      <c r="J1223" s="15">
        <f t="shared" si="235"/>
        <v>5.6999999999999877</v>
      </c>
      <c r="K1223" s="5">
        <f t="shared" si="228"/>
        <v>302</v>
      </c>
      <c r="L1223" s="1">
        <f t="shared" si="229"/>
        <v>5.6970934865054046</v>
      </c>
      <c r="M1223" s="2">
        <f t="shared" si="230"/>
        <v>18.013677216545513</v>
      </c>
      <c r="N1223" s="3" t="b">
        <f t="shared" si="239"/>
        <v>0</v>
      </c>
      <c r="O1223" s="3" t="str">
        <f t="shared" si="236"/>
        <v/>
      </c>
      <c r="P1223" s="4" t="str">
        <f t="shared" si="237"/>
        <v/>
      </c>
      <c r="Q1223" s="4" t="str">
        <f t="shared" si="238"/>
        <v/>
      </c>
      <c r="R1223" s="4" t="str">
        <f t="shared" si="231"/>
        <v/>
      </c>
      <c r="S1223" s="4" t="str">
        <f t="shared" si="232"/>
        <v/>
      </c>
      <c r="T1223" s="100" t="str">
        <f t="shared" si="233"/>
        <v/>
      </c>
      <c r="V1223" s="113"/>
    </row>
    <row r="1224" spans="8:22" s="103" customFormat="1" x14ac:dyDescent="0.2">
      <c r="H1224" s="14" t="e">
        <f t="shared" si="234"/>
        <v>#NUM!</v>
      </c>
      <c r="I1224" s="104" t="e">
        <f>IF(ISNUMBER(results!C$38),4*PI()*F1224/((G1224*0.001)^2*results!C$38),4*PI()*F1224/((G1224*0.001)^2*results!D$38))</f>
        <v>#DIV/0!</v>
      </c>
      <c r="J1224" s="15">
        <f t="shared" si="235"/>
        <v>5.6999999999999877</v>
      </c>
      <c r="K1224" s="5">
        <f t="shared" si="228"/>
        <v>302</v>
      </c>
      <c r="L1224" s="1">
        <f t="shared" si="229"/>
        <v>5.6970934865054046</v>
      </c>
      <c r="M1224" s="2">
        <f t="shared" si="230"/>
        <v>18.013677216545513</v>
      </c>
      <c r="N1224" s="3" t="b">
        <f t="shared" si="239"/>
        <v>0</v>
      </c>
      <c r="O1224" s="3" t="str">
        <f t="shared" si="236"/>
        <v/>
      </c>
      <c r="P1224" s="4" t="str">
        <f t="shared" si="237"/>
        <v/>
      </c>
      <c r="Q1224" s="4" t="str">
        <f t="shared" si="238"/>
        <v/>
      </c>
      <c r="R1224" s="4" t="str">
        <f t="shared" si="231"/>
        <v/>
      </c>
      <c r="S1224" s="4" t="str">
        <f t="shared" si="232"/>
        <v/>
      </c>
      <c r="T1224" s="100" t="str">
        <f t="shared" si="233"/>
        <v/>
      </c>
      <c r="V1224" s="113"/>
    </row>
    <row r="1225" spans="8:22" s="103" customFormat="1" x14ac:dyDescent="0.2">
      <c r="H1225" s="14" t="e">
        <f t="shared" si="234"/>
        <v>#NUM!</v>
      </c>
      <c r="I1225" s="104" t="e">
        <f>IF(ISNUMBER(results!C$38),4*PI()*F1225/((G1225*0.001)^2*results!C$38),4*PI()*F1225/((G1225*0.001)^2*results!D$38))</f>
        <v>#DIV/0!</v>
      </c>
      <c r="J1225" s="15">
        <f t="shared" si="235"/>
        <v>5.6999999999999877</v>
      </c>
      <c r="K1225" s="5">
        <f t="shared" si="228"/>
        <v>302</v>
      </c>
      <c r="L1225" s="1">
        <f t="shared" si="229"/>
        <v>5.6970934865054046</v>
      </c>
      <c r="M1225" s="2">
        <f t="shared" si="230"/>
        <v>18.013677216545513</v>
      </c>
      <c r="N1225" s="3" t="b">
        <f t="shared" si="239"/>
        <v>0</v>
      </c>
      <c r="O1225" s="3" t="str">
        <f t="shared" si="236"/>
        <v/>
      </c>
      <c r="P1225" s="4" t="str">
        <f t="shared" si="237"/>
        <v/>
      </c>
      <c r="Q1225" s="4" t="str">
        <f t="shared" si="238"/>
        <v/>
      </c>
      <c r="R1225" s="4" t="str">
        <f t="shared" si="231"/>
        <v/>
      </c>
      <c r="S1225" s="4" t="str">
        <f t="shared" si="232"/>
        <v/>
      </c>
      <c r="T1225" s="100" t="str">
        <f t="shared" si="233"/>
        <v/>
      </c>
      <c r="V1225" s="113"/>
    </row>
    <row r="1226" spans="8:22" s="103" customFormat="1" x14ac:dyDescent="0.2">
      <c r="H1226" s="14" t="e">
        <f t="shared" si="234"/>
        <v>#NUM!</v>
      </c>
      <c r="I1226" s="104" t="e">
        <f>IF(ISNUMBER(results!C$38),4*PI()*F1226/((G1226*0.001)^2*results!C$38),4*PI()*F1226/((G1226*0.001)^2*results!D$38))</f>
        <v>#DIV/0!</v>
      </c>
      <c r="J1226" s="15">
        <f t="shared" si="235"/>
        <v>5.6999999999999877</v>
      </c>
      <c r="K1226" s="5">
        <f t="shared" si="228"/>
        <v>302</v>
      </c>
      <c r="L1226" s="1">
        <f t="shared" si="229"/>
        <v>5.6970934865054046</v>
      </c>
      <c r="M1226" s="2">
        <f t="shared" si="230"/>
        <v>18.013677216545513</v>
      </c>
      <c r="N1226" s="3" t="b">
        <f t="shared" si="239"/>
        <v>0</v>
      </c>
      <c r="O1226" s="3" t="str">
        <f t="shared" si="236"/>
        <v/>
      </c>
      <c r="P1226" s="4" t="str">
        <f t="shared" si="237"/>
        <v/>
      </c>
      <c r="Q1226" s="4" t="str">
        <f t="shared" si="238"/>
        <v/>
      </c>
      <c r="R1226" s="4" t="str">
        <f t="shared" si="231"/>
        <v/>
      </c>
      <c r="S1226" s="4" t="str">
        <f t="shared" si="232"/>
        <v/>
      </c>
      <c r="T1226" s="100" t="str">
        <f t="shared" si="233"/>
        <v/>
      </c>
      <c r="V1226" s="113"/>
    </row>
    <row r="1227" spans="8:22" s="103" customFormat="1" x14ac:dyDescent="0.2">
      <c r="H1227" s="14" t="e">
        <f t="shared" si="234"/>
        <v>#NUM!</v>
      </c>
      <c r="I1227" s="104" t="e">
        <f>IF(ISNUMBER(results!C$38),4*PI()*F1227/((G1227*0.001)^2*results!C$38),4*PI()*F1227/((G1227*0.001)^2*results!D$38))</f>
        <v>#DIV/0!</v>
      </c>
      <c r="J1227" s="15">
        <f t="shared" si="235"/>
        <v>5.6999999999999877</v>
      </c>
      <c r="K1227" s="5">
        <f t="shared" si="228"/>
        <v>302</v>
      </c>
      <c r="L1227" s="1">
        <f t="shared" si="229"/>
        <v>5.6970934865054046</v>
      </c>
      <c r="M1227" s="2">
        <f t="shared" si="230"/>
        <v>18.013677216545513</v>
      </c>
      <c r="N1227" s="3" t="b">
        <f t="shared" si="239"/>
        <v>0</v>
      </c>
      <c r="O1227" s="3" t="str">
        <f t="shared" si="236"/>
        <v/>
      </c>
      <c r="P1227" s="4" t="str">
        <f t="shared" si="237"/>
        <v/>
      </c>
      <c r="Q1227" s="4" t="str">
        <f t="shared" si="238"/>
        <v/>
      </c>
      <c r="R1227" s="4" t="str">
        <f t="shared" si="231"/>
        <v/>
      </c>
      <c r="S1227" s="4" t="str">
        <f t="shared" si="232"/>
        <v/>
      </c>
      <c r="T1227" s="100" t="str">
        <f t="shared" si="233"/>
        <v/>
      </c>
      <c r="V1227" s="113"/>
    </row>
    <row r="1228" spans="8:22" s="103" customFormat="1" x14ac:dyDescent="0.2">
      <c r="H1228" s="14" t="e">
        <f t="shared" si="234"/>
        <v>#NUM!</v>
      </c>
      <c r="I1228" s="104" t="e">
        <f>IF(ISNUMBER(results!C$38),4*PI()*F1228/((G1228*0.001)^2*results!C$38),4*PI()*F1228/((G1228*0.001)^2*results!D$38))</f>
        <v>#DIV/0!</v>
      </c>
      <c r="J1228" s="15">
        <f t="shared" si="235"/>
        <v>5.6999999999999877</v>
      </c>
      <c r="K1228" s="5">
        <f t="shared" si="228"/>
        <v>302</v>
      </c>
      <c r="L1228" s="1">
        <f t="shared" si="229"/>
        <v>5.6970934865054046</v>
      </c>
      <c r="M1228" s="2">
        <f t="shared" si="230"/>
        <v>18.013677216545513</v>
      </c>
      <c r="N1228" s="3" t="b">
        <f t="shared" si="239"/>
        <v>0</v>
      </c>
      <c r="O1228" s="3" t="str">
        <f t="shared" si="236"/>
        <v/>
      </c>
      <c r="P1228" s="4" t="str">
        <f t="shared" si="237"/>
        <v/>
      </c>
      <c r="Q1228" s="4" t="str">
        <f t="shared" si="238"/>
        <v/>
      </c>
      <c r="R1228" s="4" t="str">
        <f t="shared" si="231"/>
        <v/>
      </c>
      <c r="S1228" s="4" t="str">
        <f t="shared" si="232"/>
        <v/>
      </c>
      <c r="T1228" s="100" t="str">
        <f t="shared" si="233"/>
        <v/>
      </c>
      <c r="V1228" s="113"/>
    </row>
    <row r="1229" spans="8:22" s="103" customFormat="1" x14ac:dyDescent="0.2">
      <c r="H1229" s="14" t="e">
        <f t="shared" si="234"/>
        <v>#NUM!</v>
      </c>
      <c r="I1229" s="104" t="e">
        <f>IF(ISNUMBER(results!C$38),4*PI()*F1229/((G1229*0.001)^2*results!C$38),4*PI()*F1229/((G1229*0.001)^2*results!D$38))</f>
        <v>#DIV/0!</v>
      </c>
      <c r="J1229" s="15">
        <f t="shared" si="235"/>
        <v>5.6999999999999877</v>
      </c>
      <c r="K1229" s="5">
        <f t="shared" si="228"/>
        <v>302</v>
      </c>
      <c r="L1229" s="1">
        <f t="shared" si="229"/>
        <v>5.6970934865054046</v>
      </c>
      <c r="M1229" s="2">
        <f t="shared" si="230"/>
        <v>18.013677216545513</v>
      </c>
      <c r="N1229" s="3" t="b">
        <f t="shared" si="239"/>
        <v>0</v>
      </c>
      <c r="O1229" s="3" t="str">
        <f t="shared" si="236"/>
        <v/>
      </c>
      <c r="P1229" s="4" t="str">
        <f t="shared" si="237"/>
        <v/>
      </c>
      <c r="Q1229" s="4" t="str">
        <f t="shared" si="238"/>
        <v/>
      </c>
      <c r="R1229" s="4" t="str">
        <f t="shared" si="231"/>
        <v/>
      </c>
      <c r="S1229" s="4" t="str">
        <f t="shared" si="232"/>
        <v/>
      </c>
      <c r="T1229" s="100" t="str">
        <f t="shared" si="233"/>
        <v/>
      </c>
      <c r="V1229" s="113"/>
    </row>
    <row r="1230" spans="8:22" s="103" customFormat="1" x14ac:dyDescent="0.2">
      <c r="H1230" s="14" t="e">
        <f t="shared" si="234"/>
        <v>#NUM!</v>
      </c>
      <c r="I1230" s="104" t="e">
        <f>IF(ISNUMBER(results!C$38),4*PI()*F1230/((G1230*0.001)^2*results!C$38),4*PI()*F1230/((G1230*0.001)^2*results!D$38))</f>
        <v>#DIV/0!</v>
      </c>
      <c r="J1230" s="15">
        <f t="shared" si="235"/>
        <v>5.6999999999999877</v>
      </c>
      <c r="K1230" s="5">
        <f t="shared" si="228"/>
        <v>302</v>
      </c>
      <c r="L1230" s="1">
        <f t="shared" si="229"/>
        <v>5.6970934865054046</v>
      </c>
      <c r="M1230" s="2">
        <f t="shared" si="230"/>
        <v>18.013677216545513</v>
      </c>
      <c r="N1230" s="3" t="b">
        <f t="shared" si="239"/>
        <v>0</v>
      </c>
      <c r="O1230" s="3" t="str">
        <f t="shared" si="236"/>
        <v/>
      </c>
      <c r="P1230" s="4" t="str">
        <f t="shared" si="237"/>
        <v/>
      </c>
      <c r="Q1230" s="4" t="str">
        <f t="shared" si="238"/>
        <v/>
      </c>
      <c r="R1230" s="4" t="str">
        <f t="shared" si="231"/>
        <v/>
      </c>
      <c r="S1230" s="4" t="str">
        <f t="shared" si="232"/>
        <v/>
      </c>
      <c r="T1230" s="100" t="str">
        <f t="shared" si="233"/>
        <v/>
      </c>
      <c r="V1230" s="113"/>
    </row>
    <row r="1231" spans="8:22" s="103" customFormat="1" x14ac:dyDescent="0.2">
      <c r="H1231" s="14" t="e">
        <f t="shared" si="234"/>
        <v>#NUM!</v>
      </c>
      <c r="I1231" s="104" t="e">
        <f>IF(ISNUMBER(results!C$38),4*PI()*F1231/((G1231*0.001)^2*results!C$38),4*PI()*F1231/((G1231*0.001)^2*results!D$38))</f>
        <v>#DIV/0!</v>
      </c>
      <c r="J1231" s="15">
        <f t="shared" si="235"/>
        <v>5.6999999999999877</v>
      </c>
      <c r="K1231" s="5">
        <f t="shared" si="228"/>
        <v>302</v>
      </c>
      <c r="L1231" s="1">
        <f t="shared" si="229"/>
        <v>5.6970934865054046</v>
      </c>
      <c r="M1231" s="2">
        <f t="shared" si="230"/>
        <v>18.013677216545513</v>
      </c>
      <c r="N1231" s="3" t="b">
        <f t="shared" si="239"/>
        <v>0</v>
      </c>
      <c r="O1231" s="3" t="str">
        <f t="shared" si="236"/>
        <v/>
      </c>
      <c r="P1231" s="4" t="str">
        <f t="shared" si="237"/>
        <v/>
      </c>
      <c r="Q1231" s="4" t="str">
        <f t="shared" si="238"/>
        <v/>
      </c>
      <c r="R1231" s="4" t="str">
        <f t="shared" si="231"/>
        <v/>
      </c>
      <c r="S1231" s="4" t="str">
        <f t="shared" si="232"/>
        <v/>
      </c>
      <c r="T1231" s="100" t="str">
        <f t="shared" si="233"/>
        <v/>
      </c>
      <c r="V1231" s="113"/>
    </row>
    <row r="1232" spans="8:22" s="103" customFormat="1" x14ac:dyDescent="0.2">
      <c r="H1232" s="14" t="e">
        <f t="shared" si="234"/>
        <v>#NUM!</v>
      </c>
      <c r="I1232" s="104" t="e">
        <f>IF(ISNUMBER(results!C$38),4*PI()*F1232/((G1232*0.001)^2*results!C$38),4*PI()*F1232/((G1232*0.001)^2*results!D$38))</f>
        <v>#DIV/0!</v>
      </c>
      <c r="J1232" s="15">
        <f t="shared" si="235"/>
        <v>5.6999999999999877</v>
      </c>
      <c r="K1232" s="5">
        <f t="shared" si="228"/>
        <v>302</v>
      </c>
      <c r="L1232" s="1">
        <f t="shared" si="229"/>
        <v>5.6970934865054046</v>
      </c>
      <c r="M1232" s="2">
        <f t="shared" si="230"/>
        <v>18.013677216545513</v>
      </c>
      <c r="N1232" s="3" t="b">
        <f t="shared" si="239"/>
        <v>0</v>
      </c>
      <c r="O1232" s="3" t="str">
        <f t="shared" si="236"/>
        <v/>
      </c>
      <c r="P1232" s="4" t="str">
        <f t="shared" si="237"/>
        <v/>
      </c>
      <c r="Q1232" s="4" t="str">
        <f t="shared" si="238"/>
        <v/>
      </c>
      <c r="R1232" s="4" t="str">
        <f t="shared" si="231"/>
        <v/>
      </c>
      <c r="S1232" s="4" t="str">
        <f t="shared" si="232"/>
        <v/>
      </c>
      <c r="T1232" s="100" t="str">
        <f t="shared" si="233"/>
        <v/>
      </c>
      <c r="V1232" s="113"/>
    </row>
    <row r="1233" spans="8:22" s="103" customFormat="1" x14ac:dyDescent="0.2">
      <c r="H1233" s="14" t="e">
        <f t="shared" si="234"/>
        <v>#NUM!</v>
      </c>
      <c r="I1233" s="104" t="e">
        <f>IF(ISNUMBER(results!C$38),4*PI()*F1233/((G1233*0.001)^2*results!C$38),4*PI()*F1233/((G1233*0.001)^2*results!D$38))</f>
        <v>#DIV/0!</v>
      </c>
      <c r="J1233" s="15">
        <f t="shared" si="235"/>
        <v>5.6999999999999877</v>
      </c>
      <c r="K1233" s="5">
        <f t="shared" si="228"/>
        <v>302</v>
      </c>
      <c r="L1233" s="1">
        <f t="shared" si="229"/>
        <v>5.6970934865054046</v>
      </c>
      <c r="M1233" s="2">
        <f t="shared" si="230"/>
        <v>18.013677216545513</v>
      </c>
      <c r="N1233" s="3" t="b">
        <f t="shared" si="239"/>
        <v>0</v>
      </c>
      <c r="O1233" s="3" t="str">
        <f t="shared" si="236"/>
        <v/>
      </c>
      <c r="P1233" s="4" t="str">
        <f t="shared" si="237"/>
        <v/>
      </c>
      <c r="Q1233" s="4" t="str">
        <f t="shared" si="238"/>
        <v/>
      </c>
      <c r="R1233" s="4" t="str">
        <f t="shared" si="231"/>
        <v/>
      </c>
      <c r="S1233" s="4" t="str">
        <f t="shared" si="232"/>
        <v/>
      </c>
      <c r="T1233" s="100" t="str">
        <f t="shared" si="233"/>
        <v/>
      </c>
      <c r="V1233" s="113"/>
    </row>
    <row r="1234" spans="8:22" s="103" customFormat="1" x14ac:dyDescent="0.2">
      <c r="H1234" s="14" t="e">
        <f t="shared" si="234"/>
        <v>#NUM!</v>
      </c>
      <c r="I1234" s="104" t="e">
        <f>IF(ISNUMBER(results!C$38),4*PI()*F1234/((G1234*0.001)^2*results!C$38),4*PI()*F1234/((G1234*0.001)^2*results!D$38))</f>
        <v>#DIV/0!</v>
      </c>
      <c r="J1234" s="15">
        <f t="shared" si="235"/>
        <v>5.6999999999999877</v>
      </c>
      <c r="K1234" s="5">
        <f t="shared" si="228"/>
        <v>302</v>
      </c>
      <c r="L1234" s="1">
        <f t="shared" si="229"/>
        <v>5.6970934865054046</v>
      </c>
      <c r="M1234" s="2">
        <f t="shared" si="230"/>
        <v>18.013677216545513</v>
      </c>
      <c r="N1234" s="3" t="b">
        <f t="shared" si="239"/>
        <v>0</v>
      </c>
      <c r="O1234" s="3" t="str">
        <f t="shared" si="236"/>
        <v/>
      </c>
      <c r="P1234" s="4" t="str">
        <f t="shared" si="237"/>
        <v/>
      </c>
      <c r="Q1234" s="4" t="str">
        <f t="shared" si="238"/>
        <v/>
      </c>
      <c r="R1234" s="4" t="str">
        <f t="shared" si="231"/>
        <v/>
      </c>
      <c r="S1234" s="4" t="str">
        <f t="shared" si="232"/>
        <v/>
      </c>
      <c r="T1234" s="100" t="str">
        <f t="shared" si="233"/>
        <v/>
      </c>
      <c r="V1234" s="113"/>
    </row>
    <row r="1235" spans="8:22" s="103" customFormat="1" x14ac:dyDescent="0.2">
      <c r="H1235" s="14" t="e">
        <f t="shared" si="234"/>
        <v>#NUM!</v>
      </c>
      <c r="I1235" s="104" t="e">
        <f>IF(ISNUMBER(results!C$38),4*PI()*F1235/((G1235*0.001)^2*results!C$38),4*PI()*F1235/((G1235*0.001)^2*results!D$38))</f>
        <v>#DIV/0!</v>
      </c>
      <c r="J1235" s="15">
        <f t="shared" si="235"/>
        <v>5.6999999999999877</v>
      </c>
      <c r="K1235" s="5">
        <f t="shared" si="228"/>
        <v>302</v>
      </c>
      <c r="L1235" s="1">
        <f t="shared" si="229"/>
        <v>5.6970934865054046</v>
      </c>
      <c r="M1235" s="2">
        <f t="shared" si="230"/>
        <v>18.013677216545513</v>
      </c>
      <c r="N1235" s="3" t="b">
        <f t="shared" si="239"/>
        <v>0</v>
      </c>
      <c r="O1235" s="3" t="str">
        <f t="shared" si="236"/>
        <v/>
      </c>
      <c r="P1235" s="4" t="str">
        <f t="shared" si="237"/>
        <v/>
      </c>
      <c r="Q1235" s="4" t="str">
        <f t="shared" si="238"/>
        <v/>
      </c>
      <c r="R1235" s="4" t="str">
        <f t="shared" si="231"/>
        <v/>
      </c>
      <c r="S1235" s="4" t="str">
        <f t="shared" si="232"/>
        <v/>
      </c>
      <c r="T1235" s="100" t="str">
        <f t="shared" si="233"/>
        <v/>
      </c>
      <c r="V1235" s="113"/>
    </row>
    <row r="1236" spans="8:22" s="103" customFormat="1" x14ac:dyDescent="0.2">
      <c r="H1236" s="14" t="e">
        <f t="shared" si="234"/>
        <v>#NUM!</v>
      </c>
      <c r="I1236" s="104" t="e">
        <f>IF(ISNUMBER(results!C$38),4*PI()*F1236/((G1236*0.001)^2*results!C$38),4*PI()*F1236/((G1236*0.001)^2*results!D$38))</f>
        <v>#DIV/0!</v>
      </c>
      <c r="J1236" s="15">
        <f t="shared" si="235"/>
        <v>5.6999999999999877</v>
      </c>
      <c r="K1236" s="5">
        <f t="shared" si="228"/>
        <v>302</v>
      </c>
      <c r="L1236" s="1">
        <f t="shared" si="229"/>
        <v>5.6970934865054046</v>
      </c>
      <c r="M1236" s="2">
        <f t="shared" si="230"/>
        <v>18.013677216545513</v>
      </c>
      <c r="N1236" s="3" t="b">
        <f t="shared" si="239"/>
        <v>0</v>
      </c>
      <c r="O1236" s="3" t="str">
        <f t="shared" si="236"/>
        <v/>
      </c>
      <c r="P1236" s="4" t="str">
        <f t="shared" si="237"/>
        <v/>
      </c>
      <c r="Q1236" s="4" t="str">
        <f t="shared" si="238"/>
        <v/>
      </c>
      <c r="R1236" s="4" t="str">
        <f t="shared" si="231"/>
        <v/>
      </c>
      <c r="S1236" s="4" t="str">
        <f t="shared" si="232"/>
        <v/>
      </c>
      <c r="T1236" s="100" t="str">
        <f t="shared" si="233"/>
        <v/>
      </c>
      <c r="V1236" s="113"/>
    </row>
    <row r="1237" spans="8:22" s="103" customFormat="1" x14ac:dyDescent="0.2">
      <c r="H1237" s="14" t="e">
        <f t="shared" si="234"/>
        <v>#NUM!</v>
      </c>
      <c r="I1237" s="104" t="e">
        <f>IF(ISNUMBER(results!C$38),4*PI()*F1237/((G1237*0.001)^2*results!C$38),4*PI()*F1237/((G1237*0.001)^2*results!D$38))</f>
        <v>#DIV/0!</v>
      </c>
      <c r="J1237" s="15">
        <f t="shared" si="235"/>
        <v>5.6999999999999877</v>
      </c>
      <c r="K1237" s="5">
        <f t="shared" si="228"/>
        <v>302</v>
      </c>
      <c r="L1237" s="1">
        <f t="shared" si="229"/>
        <v>5.6970934865054046</v>
      </c>
      <c r="M1237" s="2">
        <f t="shared" si="230"/>
        <v>18.013677216545513</v>
      </c>
      <c r="N1237" s="3" t="b">
        <f t="shared" si="239"/>
        <v>0</v>
      </c>
      <c r="O1237" s="3" t="str">
        <f t="shared" si="236"/>
        <v/>
      </c>
      <c r="P1237" s="4" t="str">
        <f t="shared" si="237"/>
        <v/>
      </c>
      <c r="Q1237" s="4" t="str">
        <f t="shared" si="238"/>
        <v/>
      </c>
      <c r="R1237" s="4" t="str">
        <f t="shared" si="231"/>
        <v/>
      </c>
      <c r="S1237" s="4" t="str">
        <f t="shared" si="232"/>
        <v/>
      </c>
      <c r="T1237" s="100" t="str">
        <f t="shared" si="233"/>
        <v/>
      </c>
      <c r="V1237" s="113"/>
    </row>
    <row r="1238" spans="8:22" s="103" customFormat="1" x14ac:dyDescent="0.2">
      <c r="H1238" s="14" t="e">
        <f t="shared" si="234"/>
        <v>#NUM!</v>
      </c>
      <c r="I1238" s="104" t="e">
        <f>IF(ISNUMBER(results!C$38),4*PI()*F1238/((G1238*0.001)^2*results!C$38),4*PI()*F1238/((G1238*0.001)^2*results!D$38))</f>
        <v>#DIV/0!</v>
      </c>
      <c r="J1238" s="15">
        <f t="shared" si="235"/>
        <v>5.6999999999999877</v>
      </c>
      <c r="K1238" s="5">
        <f t="shared" si="228"/>
        <v>302</v>
      </c>
      <c r="L1238" s="1">
        <f t="shared" si="229"/>
        <v>5.6970934865054046</v>
      </c>
      <c r="M1238" s="2">
        <f t="shared" si="230"/>
        <v>18.013677216545513</v>
      </c>
      <c r="N1238" s="3" t="b">
        <f t="shared" si="239"/>
        <v>0</v>
      </c>
      <c r="O1238" s="3" t="str">
        <f t="shared" si="236"/>
        <v/>
      </c>
      <c r="P1238" s="4" t="str">
        <f t="shared" si="237"/>
        <v/>
      </c>
      <c r="Q1238" s="4" t="str">
        <f t="shared" si="238"/>
        <v/>
      </c>
      <c r="R1238" s="4" t="str">
        <f t="shared" si="231"/>
        <v/>
      </c>
      <c r="S1238" s="4" t="str">
        <f t="shared" si="232"/>
        <v/>
      </c>
      <c r="T1238" s="100" t="str">
        <f t="shared" si="233"/>
        <v/>
      </c>
      <c r="V1238" s="113"/>
    </row>
    <row r="1239" spans="8:22" s="103" customFormat="1" x14ac:dyDescent="0.2">
      <c r="H1239" s="14" t="e">
        <f t="shared" si="234"/>
        <v>#NUM!</v>
      </c>
      <c r="I1239" s="104" t="e">
        <f>IF(ISNUMBER(results!C$38),4*PI()*F1239/((G1239*0.001)^2*results!C$38),4*PI()*F1239/((G1239*0.001)^2*results!D$38))</f>
        <v>#DIV/0!</v>
      </c>
      <c r="J1239" s="15">
        <f t="shared" si="235"/>
        <v>5.6999999999999877</v>
      </c>
      <c r="K1239" s="5">
        <f t="shared" si="228"/>
        <v>302</v>
      </c>
      <c r="L1239" s="1">
        <f t="shared" si="229"/>
        <v>5.6970934865054046</v>
      </c>
      <c r="M1239" s="2">
        <f t="shared" si="230"/>
        <v>18.013677216545513</v>
      </c>
      <c r="N1239" s="3" t="b">
        <f t="shared" si="239"/>
        <v>0</v>
      </c>
      <c r="O1239" s="3" t="str">
        <f t="shared" si="236"/>
        <v/>
      </c>
      <c r="P1239" s="4" t="str">
        <f t="shared" si="237"/>
        <v/>
      </c>
      <c r="Q1239" s="4" t="str">
        <f t="shared" si="238"/>
        <v/>
      </c>
      <c r="R1239" s="4" t="str">
        <f t="shared" si="231"/>
        <v/>
      </c>
      <c r="S1239" s="4" t="str">
        <f t="shared" si="232"/>
        <v/>
      </c>
      <c r="T1239" s="100" t="str">
        <f t="shared" si="233"/>
        <v/>
      </c>
      <c r="V1239" s="113"/>
    </row>
    <row r="1240" spans="8:22" s="103" customFormat="1" x14ac:dyDescent="0.2">
      <c r="H1240" s="14" t="e">
        <f t="shared" si="234"/>
        <v>#NUM!</v>
      </c>
      <c r="I1240" s="104" t="e">
        <f>IF(ISNUMBER(results!C$38),4*PI()*F1240/((G1240*0.001)^2*results!C$38),4*PI()*F1240/((G1240*0.001)^2*results!D$38))</f>
        <v>#DIV/0!</v>
      </c>
      <c r="J1240" s="15">
        <f t="shared" si="235"/>
        <v>5.6999999999999877</v>
      </c>
      <c r="K1240" s="5">
        <f t="shared" si="228"/>
        <v>302</v>
      </c>
      <c r="L1240" s="1">
        <f t="shared" si="229"/>
        <v>5.6970934865054046</v>
      </c>
      <c r="M1240" s="2">
        <f t="shared" si="230"/>
        <v>18.013677216545513</v>
      </c>
      <c r="N1240" s="3" t="b">
        <f t="shared" si="239"/>
        <v>0</v>
      </c>
      <c r="O1240" s="3" t="str">
        <f t="shared" si="236"/>
        <v/>
      </c>
      <c r="P1240" s="4" t="str">
        <f t="shared" si="237"/>
        <v/>
      </c>
      <c r="Q1240" s="4" t="str">
        <f t="shared" si="238"/>
        <v/>
      </c>
      <c r="R1240" s="4" t="str">
        <f t="shared" si="231"/>
        <v/>
      </c>
      <c r="S1240" s="4" t="str">
        <f t="shared" si="232"/>
        <v/>
      </c>
      <c r="T1240" s="100" t="str">
        <f t="shared" si="233"/>
        <v/>
      </c>
      <c r="V1240" s="113"/>
    </row>
    <row r="1241" spans="8:22" s="103" customFormat="1" x14ac:dyDescent="0.2">
      <c r="H1241" s="14" t="e">
        <f t="shared" si="234"/>
        <v>#NUM!</v>
      </c>
      <c r="I1241" s="104" t="e">
        <f>IF(ISNUMBER(results!C$38),4*PI()*F1241/((G1241*0.001)^2*results!C$38),4*PI()*F1241/((G1241*0.001)^2*results!D$38))</f>
        <v>#DIV/0!</v>
      </c>
      <c r="J1241" s="15">
        <f t="shared" si="235"/>
        <v>5.6999999999999877</v>
      </c>
      <c r="K1241" s="5">
        <f t="shared" si="228"/>
        <v>302</v>
      </c>
      <c r="L1241" s="1">
        <f t="shared" si="229"/>
        <v>5.6970934865054046</v>
      </c>
      <c r="M1241" s="2">
        <f t="shared" si="230"/>
        <v>18.013677216545513</v>
      </c>
      <c r="N1241" s="3" t="b">
        <f t="shared" si="239"/>
        <v>0</v>
      </c>
      <c r="O1241" s="3" t="str">
        <f t="shared" si="236"/>
        <v/>
      </c>
      <c r="P1241" s="4" t="str">
        <f t="shared" si="237"/>
        <v/>
      </c>
      <c r="Q1241" s="4" t="str">
        <f t="shared" si="238"/>
        <v/>
      </c>
      <c r="R1241" s="4" t="str">
        <f t="shared" si="231"/>
        <v/>
      </c>
      <c r="S1241" s="4" t="str">
        <f t="shared" si="232"/>
        <v/>
      </c>
      <c r="T1241" s="100" t="str">
        <f t="shared" si="233"/>
        <v/>
      </c>
      <c r="V1241" s="113"/>
    </row>
    <row r="1242" spans="8:22" s="103" customFormat="1" x14ac:dyDescent="0.2">
      <c r="H1242" s="14" t="e">
        <f t="shared" si="234"/>
        <v>#NUM!</v>
      </c>
      <c r="I1242" s="104" t="e">
        <f>IF(ISNUMBER(results!C$38),4*PI()*F1242/((G1242*0.001)^2*results!C$38),4*PI()*F1242/((G1242*0.001)^2*results!D$38))</f>
        <v>#DIV/0!</v>
      </c>
      <c r="J1242" s="15">
        <f t="shared" si="235"/>
        <v>5.6999999999999877</v>
      </c>
      <c r="K1242" s="5">
        <f t="shared" si="228"/>
        <v>302</v>
      </c>
      <c r="L1242" s="1">
        <f t="shared" si="229"/>
        <v>5.6970934865054046</v>
      </c>
      <c r="M1242" s="2">
        <f t="shared" si="230"/>
        <v>18.013677216545513</v>
      </c>
      <c r="N1242" s="3" t="b">
        <f t="shared" si="239"/>
        <v>0</v>
      </c>
      <c r="O1242" s="3" t="str">
        <f t="shared" si="236"/>
        <v/>
      </c>
      <c r="P1242" s="4" t="str">
        <f t="shared" si="237"/>
        <v/>
      </c>
      <c r="Q1242" s="4" t="str">
        <f t="shared" si="238"/>
        <v/>
      </c>
      <c r="R1242" s="4" t="str">
        <f t="shared" si="231"/>
        <v/>
      </c>
      <c r="S1242" s="4" t="str">
        <f t="shared" si="232"/>
        <v/>
      </c>
      <c r="T1242" s="100" t="str">
        <f t="shared" si="233"/>
        <v/>
      </c>
      <c r="V1242" s="113"/>
    </row>
    <row r="1243" spans="8:22" s="103" customFormat="1" x14ac:dyDescent="0.2">
      <c r="H1243" s="14" t="e">
        <f t="shared" si="234"/>
        <v>#NUM!</v>
      </c>
      <c r="I1243" s="104" t="e">
        <f>IF(ISNUMBER(results!C$38),4*PI()*F1243/((G1243*0.001)^2*results!C$38),4*PI()*F1243/((G1243*0.001)^2*results!D$38))</f>
        <v>#DIV/0!</v>
      </c>
      <c r="J1243" s="15">
        <f t="shared" si="235"/>
        <v>5.6999999999999877</v>
      </c>
      <c r="K1243" s="5">
        <f t="shared" si="228"/>
        <v>302</v>
      </c>
      <c r="L1243" s="1">
        <f t="shared" si="229"/>
        <v>5.6970934865054046</v>
      </c>
      <c r="M1243" s="2">
        <f t="shared" si="230"/>
        <v>18.013677216545513</v>
      </c>
      <c r="N1243" s="3" t="b">
        <f t="shared" si="239"/>
        <v>0</v>
      </c>
      <c r="O1243" s="3" t="str">
        <f t="shared" si="236"/>
        <v/>
      </c>
      <c r="P1243" s="4" t="str">
        <f t="shared" si="237"/>
        <v/>
      </c>
      <c r="Q1243" s="4" t="str">
        <f t="shared" si="238"/>
        <v/>
      </c>
      <c r="R1243" s="4" t="str">
        <f t="shared" si="231"/>
        <v/>
      </c>
      <c r="S1243" s="4" t="str">
        <f t="shared" si="232"/>
        <v/>
      </c>
      <c r="T1243" s="100" t="str">
        <f t="shared" si="233"/>
        <v/>
      </c>
      <c r="V1243" s="113"/>
    </row>
    <row r="1244" spans="8:22" s="103" customFormat="1" x14ac:dyDescent="0.2">
      <c r="H1244" s="14" t="e">
        <f t="shared" si="234"/>
        <v>#NUM!</v>
      </c>
      <c r="I1244" s="104" t="e">
        <f>IF(ISNUMBER(results!C$38),4*PI()*F1244/((G1244*0.001)^2*results!C$38),4*PI()*F1244/((G1244*0.001)^2*results!D$38))</f>
        <v>#DIV/0!</v>
      </c>
      <c r="J1244" s="15">
        <f t="shared" si="235"/>
        <v>5.6999999999999877</v>
      </c>
      <c r="K1244" s="5">
        <f t="shared" si="228"/>
        <v>302</v>
      </c>
      <c r="L1244" s="1">
        <f t="shared" si="229"/>
        <v>5.6970934865054046</v>
      </c>
      <c r="M1244" s="2">
        <f t="shared" si="230"/>
        <v>18.013677216545513</v>
      </c>
      <c r="N1244" s="3" t="b">
        <f t="shared" si="239"/>
        <v>0</v>
      </c>
      <c r="O1244" s="3" t="str">
        <f t="shared" si="236"/>
        <v/>
      </c>
      <c r="P1244" s="4" t="str">
        <f t="shared" si="237"/>
        <v/>
      </c>
      <c r="Q1244" s="4" t="str">
        <f t="shared" si="238"/>
        <v/>
      </c>
      <c r="R1244" s="4" t="str">
        <f t="shared" si="231"/>
        <v/>
      </c>
      <c r="S1244" s="4" t="str">
        <f t="shared" si="232"/>
        <v/>
      </c>
      <c r="T1244" s="100" t="str">
        <f t="shared" si="233"/>
        <v/>
      </c>
      <c r="V1244" s="113"/>
    </row>
    <row r="1245" spans="8:22" s="103" customFormat="1" x14ac:dyDescent="0.2">
      <c r="H1245" s="14" t="e">
        <f t="shared" si="234"/>
        <v>#NUM!</v>
      </c>
      <c r="I1245" s="104" t="e">
        <f>IF(ISNUMBER(results!C$38),4*PI()*F1245/((G1245*0.001)^2*results!C$38),4*PI()*F1245/((G1245*0.001)^2*results!D$38))</f>
        <v>#DIV/0!</v>
      </c>
      <c r="J1245" s="15">
        <f t="shared" si="235"/>
        <v>5.6999999999999877</v>
      </c>
      <c r="K1245" s="5">
        <f t="shared" si="228"/>
        <v>302</v>
      </c>
      <c r="L1245" s="1">
        <f t="shared" si="229"/>
        <v>5.6970934865054046</v>
      </c>
      <c r="M1245" s="2">
        <f t="shared" si="230"/>
        <v>18.013677216545513</v>
      </c>
      <c r="N1245" s="3" t="b">
        <f t="shared" si="239"/>
        <v>0</v>
      </c>
      <c r="O1245" s="3" t="str">
        <f t="shared" si="236"/>
        <v/>
      </c>
      <c r="P1245" s="4" t="str">
        <f t="shared" si="237"/>
        <v/>
      </c>
      <c r="Q1245" s="4" t="str">
        <f t="shared" si="238"/>
        <v/>
      </c>
      <c r="R1245" s="4" t="str">
        <f t="shared" si="231"/>
        <v/>
      </c>
      <c r="S1245" s="4" t="str">
        <f t="shared" si="232"/>
        <v/>
      </c>
      <c r="T1245" s="100" t="str">
        <f t="shared" si="233"/>
        <v/>
      </c>
      <c r="V1245" s="113"/>
    </row>
    <row r="1246" spans="8:22" s="103" customFormat="1" x14ac:dyDescent="0.2">
      <c r="H1246" s="14" t="e">
        <f t="shared" si="234"/>
        <v>#NUM!</v>
      </c>
      <c r="I1246" s="104" t="e">
        <f>IF(ISNUMBER(results!C$38),4*PI()*F1246/((G1246*0.001)^2*results!C$38),4*PI()*F1246/((G1246*0.001)^2*results!D$38))</f>
        <v>#DIV/0!</v>
      </c>
      <c r="J1246" s="15">
        <f t="shared" si="235"/>
        <v>5.6999999999999877</v>
      </c>
      <c r="K1246" s="5">
        <f t="shared" si="228"/>
        <v>302</v>
      </c>
      <c r="L1246" s="1">
        <f t="shared" si="229"/>
        <v>5.6970934865054046</v>
      </c>
      <c r="M1246" s="2">
        <f t="shared" si="230"/>
        <v>18.013677216545513</v>
      </c>
      <c r="N1246" s="3" t="b">
        <f t="shared" si="239"/>
        <v>0</v>
      </c>
      <c r="O1246" s="3" t="str">
        <f t="shared" si="236"/>
        <v/>
      </c>
      <c r="P1246" s="4" t="str">
        <f t="shared" si="237"/>
        <v/>
      </c>
      <c r="Q1246" s="4" t="str">
        <f t="shared" si="238"/>
        <v/>
      </c>
      <c r="R1246" s="4" t="str">
        <f t="shared" si="231"/>
        <v/>
      </c>
      <c r="S1246" s="4" t="str">
        <f t="shared" si="232"/>
        <v/>
      </c>
      <c r="T1246" s="100" t="str">
        <f t="shared" si="233"/>
        <v/>
      </c>
      <c r="V1246" s="113"/>
    </row>
    <row r="1247" spans="8:22" s="103" customFormat="1" x14ac:dyDescent="0.2">
      <c r="H1247" s="14" t="e">
        <f t="shared" si="234"/>
        <v>#NUM!</v>
      </c>
      <c r="I1247" s="104" t="e">
        <f>IF(ISNUMBER(results!C$38),4*PI()*F1247/((G1247*0.001)^2*results!C$38),4*PI()*F1247/((G1247*0.001)^2*results!D$38))</f>
        <v>#DIV/0!</v>
      </c>
      <c r="J1247" s="15">
        <f t="shared" si="235"/>
        <v>5.6999999999999877</v>
      </c>
      <c r="K1247" s="5">
        <f t="shared" si="228"/>
        <v>302</v>
      </c>
      <c r="L1247" s="1">
        <f t="shared" si="229"/>
        <v>5.6970934865054046</v>
      </c>
      <c r="M1247" s="2">
        <f t="shared" si="230"/>
        <v>18.013677216545513</v>
      </c>
      <c r="N1247" s="3" t="b">
        <f t="shared" si="239"/>
        <v>0</v>
      </c>
      <c r="O1247" s="3" t="str">
        <f t="shared" si="236"/>
        <v/>
      </c>
      <c r="P1247" s="4" t="str">
        <f t="shared" si="237"/>
        <v/>
      </c>
      <c r="Q1247" s="4" t="str">
        <f t="shared" si="238"/>
        <v/>
      </c>
      <c r="R1247" s="4" t="str">
        <f t="shared" si="231"/>
        <v/>
      </c>
      <c r="S1247" s="4" t="str">
        <f t="shared" si="232"/>
        <v/>
      </c>
      <c r="T1247" s="100" t="str">
        <f t="shared" si="233"/>
        <v/>
      </c>
      <c r="V1247" s="113"/>
    </row>
    <row r="1248" spans="8:22" s="103" customFormat="1" x14ac:dyDescent="0.2">
      <c r="H1248" s="14" t="e">
        <f t="shared" si="234"/>
        <v>#NUM!</v>
      </c>
      <c r="I1248" s="104" t="e">
        <f>IF(ISNUMBER(results!C$38),4*PI()*F1248/((G1248*0.001)^2*results!C$38),4*PI()*F1248/((G1248*0.001)^2*results!D$38))</f>
        <v>#DIV/0!</v>
      </c>
      <c r="J1248" s="15">
        <f t="shared" si="235"/>
        <v>5.6999999999999877</v>
      </c>
      <c r="K1248" s="5">
        <f t="shared" si="228"/>
        <v>302</v>
      </c>
      <c r="L1248" s="1">
        <f t="shared" si="229"/>
        <v>5.6970934865054046</v>
      </c>
      <c r="M1248" s="2">
        <f t="shared" si="230"/>
        <v>18.013677216545513</v>
      </c>
      <c r="N1248" s="3" t="b">
        <f t="shared" si="239"/>
        <v>0</v>
      </c>
      <c r="O1248" s="3" t="str">
        <f t="shared" si="236"/>
        <v/>
      </c>
      <c r="P1248" s="4" t="str">
        <f t="shared" si="237"/>
        <v/>
      </c>
      <c r="Q1248" s="4" t="str">
        <f t="shared" si="238"/>
        <v/>
      </c>
      <c r="R1248" s="4" t="str">
        <f t="shared" si="231"/>
        <v/>
      </c>
      <c r="S1248" s="4" t="str">
        <f t="shared" si="232"/>
        <v/>
      </c>
      <c r="T1248" s="100" t="str">
        <f t="shared" si="233"/>
        <v/>
      </c>
      <c r="V1248" s="113"/>
    </row>
    <row r="1249" spans="8:22" s="103" customFormat="1" x14ac:dyDescent="0.2">
      <c r="H1249" s="14" t="e">
        <f t="shared" si="234"/>
        <v>#NUM!</v>
      </c>
      <c r="I1249" s="104" t="e">
        <f>IF(ISNUMBER(results!C$38),4*PI()*F1249/((G1249*0.001)^2*results!C$38),4*PI()*F1249/((G1249*0.001)^2*results!D$38))</f>
        <v>#DIV/0!</v>
      </c>
      <c r="J1249" s="15">
        <f t="shared" si="235"/>
        <v>5.6999999999999877</v>
      </c>
      <c r="K1249" s="5">
        <f t="shared" si="228"/>
        <v>302</v>
      </c>
      <c r="L1249" s="1">
        <f t="shared" si="229"/>
        <v>5.6970934865054046</v>
      </c>
      <c r="M1249" s="2">
        <f t="shared" si="230"/>
        <v>18.013677216545513</v>
      </c>
      <c r="N1249" s="3" t="b">
        <f t="shared" si="239"/>
        <v>0</v>
      </c>
      <c r="O1249" s="3" t="str">
        <f t="shared" si="236"/>
        <v/>
      </c>
      <c r="P1249" s="4" t="str">
        <f t="shared" si="237"/>
        <v/>
      </c>
      <c r="Q1249" s="4" t="str">
        <f t="shared" si="238"/>
        <v/>
      </c>
      <c r="R1249" s="4" t="str">
        <f t="shared" si="231"/>
        <v/>
      </c>
      <c r="S1249" s="4" t="str">
        <f t="shared" si="232"/>
        <v/>
      </c>
      <c r="T1249" s="100" t="str">
        <f t="shared" si="233"/>
        <v/>
      </c>
      <c r="V1249" s="113"/>
    </row>
    <row r="1250" spans="8:22" s="103" customFormat="1" x14ac:dyDescent="0.2">
      <c r="H1250" s="14" t="e">
        <f t="shared" si="234"/>
        <v>#NUM!</v>
      </c>
      <c r="I1250" s="104" t="e">
        <f>IF(ISNUMBER(results!C$38),4*PI()*F1250/((G1250*0.001)^2*results!C$38),4*PI()*F1250/((G1250*0.001)^2*results!D$38))</f>
        <v>#DIV/0!</v>
      </c>
      <c r="J1250" s="15">
        <f t="shared" si="235"/>
        <v>5.6999999999999877</v>
      </c>
      <c r="K1250" s="5">
        <f t="shared" si="228"/>
        <v>302</v>
      </c>
      <c r="L1250" s="1">
        <f t="shared" si="229"/>
        <v>5.6970934865054046</v>
      </c>
      <c r="M1250" s="2">
        <f t="shared" si="230"/>
        <v>18.013677216545513</v>
      </c>
      <c r="N1250" s="3" t="b">
        <f t="shared" si="239"/>
        <v>0</v>
      </c>
      <c r="O1250" s="3" t="str">
        <f t="shared" si="236"/>
        <v/>
      </c>
      <c r="P1250" s="4" t="str">
        <f t="shared" si="237"/>
        <v/>
      </c>
      <c r="Q1250" s="4" t="str">
        <f t="shared" si="238"/>
        <v/>
      </c>
      <c r="R1250" s="4" t="str">
        <f t="shared" si="231"/>
        <v/>
      </c>
      <c r="S1250" s="4" t="str">
        <f t="shared" si="232"/>
        <v/>
      </c>
      <c r="T1250" s="100" t="str">
        <f t="shared" si="233"/>
        <v/>
      </c>
      <c r="V1250" s="113"/>
    </row>
    <row r="1251" spans="8:22" s="103" customFormat="1" x14ac:dyDescent="0.2">
      <c r="H1251" s="14" t="e">
        <f t="shared" si="234"/>
        <v>#NUM!</v>
      </c>
      <c r="I1251" s="104" t="e">
        <f>IF(ISNUMBER(results!C$38),4*PI()*F1251/((G1251*0.001)^2*results!C$38),4*PI()*F1251/((G1251*0.001)^2*results!D$38))</f>
        <v>#DIV/0!</v>
      </c>
      <c r="J1251" s="15">
        <f t="shared" si="235"/>
        <v>5.6999999999999877</v>
      </c>
      <c r="K1251" s="5">
        <f t="shared" si="228"/>
        <v>302</v>
      </c>
      <c r="L1251" s="1">
        <f t="shared" si="229"/>
        <v>5.6970934865054046</v>
      </c>
      <c r="M1251" s="2">
        <f t="shared" si="230"/>
        <v>18.013677216545513</v>
      </c>
      <c r="N1251" s="3" t="b">
        <f t="shared" si="239"/>
        <v>0</v>
      </c>
      <c r="O1251" s="3" t="str">
        <f t="shared" si="236"/>
        <v/>
      </c>
      <c r="P1251" s="4" t="str">
        <f t="shared" si="237"/>
        <v/>
      </c>
      <c r="Q1251" s="4" t="str">
        <f t="shared" si="238"/>
        <v/>
      </c>
      <c r="R1251" s="4" t="str">
        <f t="shared" si="231"/>
        <v/>
      </c>
      <c r="S1251" s="4" t="str">
        <f t="shared" si="232"/>
        <v/>
      </c>
      <c r="T1251" s="100" t="str">
        <f t="shared" si="233"/>
        <v/>
      </c>
      <c r="V1251" s="113"/>
    </row>
    <row r="1252" spans="8:22" s="103" customFormat="1" x14ac:dyDescent="0.2">
      <c r="H1252" s="14" t="e">
        <f t="shared" si="234"/>
        <v>#NUM!</v>
      </c>
      <c r="I1252" s="104" t="e">
        <f>IF(ISNUMBER(results!C$38),4*PI()*F1252/((G1252*0.001)^2*results!C$38),4*PI()*F1252/((G1252*0.001)^2*results!D$38))</f>
        <v>#DIV/0!</v>
      </c>
      <c r="J1252" s="15">
        <f t="shared" si="235"/>
        <v>5.6999999999999877</v>
      </c>
      <c r="K1252" s="5">
        <f t="shared" si="228"/>
        <v>302</v>
      </c>
      <c r="L1252" s="1">
        <f t="shared" si="229"/>
        <v>5.6970934865054046</v>
      </c>
      <c r="M1252" s="2">
        <f t="shared" si="230"/>
        <v>18.013677216545513</v>
      </c>
      <c r="N1252" s="3" t="b">
        <f t="shared" si="239"/>
        <v>0</v>
      </c>
      <c r="O1252" s="3" t="str">
        <f t="shared" si="236"/>
        <v/>
      </c>
      <c r="P1252" s="4" t="str">
        <f t="shared" si="237"/>
        <v/>
      </c>
      <c r="Q1252" s="4" t="str">
        <f t="shared" si="238"/>
        <v/>
      </c>
      <c r="R1252" s="4" t="str">
        <f t="shared" si="231"/>
        <v/>
      </c>
      <c r="S1252" s="4" t="str">
        <f t="shared" si="232"/>
        <v/>
      </c>
      <c r="T1252" s="100" t="str">
        <f t="shared" si="233"/>
        <v/>
      </c>
      <c r="V1252" s="113"/>
    </row>
    <row r="1253" spans="8:22" s="103" customFormat="1" x14ac:dyDescent="0.2">
      <c r="H1253" s="14" t="e">
        <f t="shared" si="234"/>
        <v>#NUM!</v>
      </c>
      <c r="I1253" s="104" t="e">
        <f>IF(ISNUMBER(results!C$38),4*PI()*F1253/((G1253*0.001)^2*results!C$38),4*PI()*F1253/((G1253*0.001)^2*results!D$38))</f>
        <v>#DIV/0!</v>
      </c>
      <c r="J1253" s="15">
        <f t="shared" si="235"/>
        <v>5.6999999999999877</v>
      </c>
      <c r="K1253" s="5">
        <f t="shared" si="228"/>
        <v>302</v>
      </c>
      <c r="L1253" s="1">
        <f t="shared" si="229"/>
        <v>5.6970934865054046</v>
      </c>
      <c r="M1253" s="2">
        <f t="shared" si="230"/>
        <v>18.013677216545513</v>
      </c>
      <c r="N1253" s="3" t="b">
        <f t="shared" si="239"/>
        <v>0</v>
      </c>
      <c r="O1253" s="3" t="str">
        <f t="shared" si="236"/>
        <v/>
      </c>
      <c r="P1253" s="4" t="str">
        <f t="shared" si="237"/>
        <v/>
      </c>
      <c r="Q1253" s="4" t="str">
        <f t="shared" si="238"/>
        <v/>
      </c>
      <c r="R1253" s="4" t="str">
        <f t="shared" si="231"/>
        <v/>
      </c>
      <c r="S1253" s="4" t="str">
        <f t="shared" si="232"/>
        <v/>
      </c>
      <c r="T1253" s="100" t="str">
        <f t="shared" si="233"/>
        <v/>
      </c>
      <c r="V1253" s="113"/>
    </row>
    <row r="1254" spans="8:22" s="103" customFormat="1" x14ac:dyDescent="0.2">
      <c r="H1254" s="14" t="e">
        <f t="shared" si="234"/>
        <v>#NUM!</v>
      </c>
      <c r="I1254" s="104" t="e">
        <f>IF(ISNUMBER(results!C$38),4*PI()*F1254/((G1254*0.001)^2*results!C$38),4*PI()*F1254/((G1254*0.001)^2*results!D$38))</f>
        <v>#DIV/0!</v>
      </c>
      <c r="J1254" s="15">
        <f t="shared" si="235"/>
        <v>5.6999999999999877</v>
      </c>
      <c r="K1254" s="5">
        <f t="shared" si="228"/>
        <v>302</v>
      </c>
      <c r="L1254" s="1">
        <f t="shared" si="229"/>
        <v>5.6970934865054046</v>
      </c>
      <c r="M1254" s="2">
        <f t="shared" si="230"/>
        <v>18.013677216545513</v>
      </c>
      <c r="N1254" s="3" t="b">
        <f t="shared" si="239"/>
        <v>0</v>
      </c>
      <c r="O1254" s="3" t="str">
        <f t="shared" si="236"/>
        <v/>
      </c>
      <c r="P1254" s="4" t="str">
        <f t="shared" si="237"/>
        <v/>
      </c>
      <c r="Q1254" s="4" t="str">
        <f t="shared" si="238"/>
        <v/>
      </c>
      <c r="R1254" s="4" t="str">
        <f t="shared" si="231"/>
        <v/>
      </c>
      <c r="S1254" s="4" t="str">
        <f t="shared" si="232"/>
        <v/>
      </c>
      <c r="T1254" s="100" t="str">
        <f t="shared" si="233"/>
        <v/>
      </c>
      <c r="V1254" s="113"/>
    </row>
    <row r="1255" spans="8:22" s="103" customFormat="1" x14ac:dyDescent="0.2">
      <c r="H1255" s="14" t="e">
        <f t="shared" si="234"/>
        <v>#NUM!</v>
      </c>
      <c r="I1255" s="104" t="e">
        <f>IF(ISNUMBER(results!C$38),4*PI()*F1255/((G1255*0.001)^2*results!C$38),4*PI()*F1255/((G1255*0.001)^2*results!D$38))</f>
        <v>#DIV/0!</v>
      </c>
      <c r="J1255" s="15">
        <f t="shared" si="235"/>
        <v>5.6999999999999877</v>
      </c>
      <c r="K1255" s="5">
        <f t="shared" si="228"/>
        <v>302</v>
      </c>
      <c r="L1255" s="1">
        <f t="shared" si="229"/>
        <v>5.6970934865054046</v>
      </c>
      <c r="M1255" s="2">
        <f t="shared" si="230"/>
        <v>18.013677216545513</v>
      </c>
      <c r="N1255" s="3" t="b">
        <f t="shared" si="239"/>
        <v>0</v>
      </c>
      <c r="O1255" s="3" t="str">
        <f t="shared" si="236"/>
        <v/>
      </c>
      <c r="P1255" s="4" t="str">
        <f t="shared" si="237"/>
        <v/>
      </c>
      <c r="Q1255" s="4" t="str">
        <f t="shared" si="238"/>
        <v/>
      </c>
      <c r="R1255" s="4" t="str">
        <f t="shared" si="231"/>
        <v/>
      </c>
      <c r="S1255" s="4" t="str">
        <f t="shared" si="232"/>
        <v/>
      </c>
      <c r="T1255" s="100" t="str">
        <f t="shared" si="233"/>
        <v/>
      </c>
      <c r="V1255" s="113"/>
    </row>
    <row r="1256" spans="8:22" s="103" customFormat="1" x14ac:dyDescent="0.2">
      <c r="H1256" s="14" t="e">
        <f t="shared" si="234"/>
        <v>#NUM!</v>
      </c>
      <c r="I1256" s="104" t="e">
        <f>IF(ISNUMBER(results!C$38),4*PI()*F1256/((G1256*0.001)^2*results!C$38),4*PI()*F1256/((G1256*0.001)^2*results!D$38))</f>
        <v>#DIV/0!</v>
      </c>
      <c r="J1256" s="15">
        <f t="shared" si="235"/>
        <v>5.6999999999999877</v>
      </c>
      <c r="K1256" s="5">
        <f t="shared" si="228"/>
        <v>302</v>
      </c>
      <c r="L1256" s="1">
        <f t="shared" si="229"/>
        <v>5.6970934865054046</v>
      </c>
      <c r="M1256" s="2">
        <f t="shared" si="230"/>
        <v>18.013677216545513</v>
      </c>
      <c r="N1256" s="3" t="b">
        <f t="shared" si="239"/>
        <v>0</v>
      </c>
      <c r="O1256" s="3" t="str">
        <f t="shared" si="236"/>
        <v/>
      </c>
      <c r="P1256" s="4" t="str">
        <f t="shared" si="237"/>
        <v/>
      </c>
      <c r="Q1256" s="4" t="str">
        <f t="shared" si="238"/>
        <v/>
      </c>
      <c r="R1256" s="4" t="str">
        <f t="shared" si="231"/>
        <v/>
      </c>
      <c r="S1256" s="4" t="str">
        <f t="shared" si="232"/>
        <v/>
      </c>
      <c r="T1256" s="100" t="str">
        <f t="shared" si="233"/>
        <v/>
      </c>
      <c r="V1256" s="113"/>
    </row>
    <row r="1257" spans="8:22" s="103" customFormat="1" x14ac:dyDescent="0.2">
      <c r="H1257" s="14" t="e">
        <f t="shared" si="234"/>
        <v>#NUM!</v>
      </c>
      <c r="I1257" s="104" t="e">
        <f>IF(ISNUMBER(results!C$38),4*PI()*F1257/((G1257*0.001)^2*results!C$38),4*PI()*F1257/((G1257*0.001)^2*results!D$38))</f>
        <v>#DIV/0!</v>
      </c>
      <c r="J1257" s="15">
        <f t="shared" si="235"/>
        <v>5.6999999999999877</v>
      </c>
      <c r="K1257" s="5">
        <f t="shared" si="228"/>
        <v>302</v>
      </c>
      <c r="L1257" s="1">
        <f t="shared" si="229"/>
        <v>5.6970934865054046</v>
      </c>
      <c r="M1257" s="2">
        <f t="shared" si="230"/>
        <v>18.013677216545513</v>
      </c>
      <c r="N1257" s="3" t="b">
        <f t="shared" si="239"/>
        <v>0</v>
      </c>
      <c r="O1257" s="3" t="str">
        <f t="shared" si="236"/>
        <v/>
      </c>
      <c r="P1257" s="4" t="str">
        <f t="shared" si="237"/>
        <v/>
      </c>
      <c r="Q1257" s="4" t="str">
        <f t="shared" si="238"/>
        <v/>
      </c>
      <c r="R1257" s="4" t="str">
        <f t="shared" si="231"/>
        <v/>
      </c>
      <c r="S1257" s="4" t="str">
        <f t="shared" si="232"/>
        <v/>
      </c>
      <c r="T1257" s="100" t="str">
        <f t="shared" si="233"/>
        <v/>
      </c>
      <c r="V1257" s="113"/>
    </row>
    <row r="1258" spans="8:22" s="103" customFormat="1" x14ac:dyDescent="0.2">
      <c r="H1258" s="14" t="e">
        <f t="shared" si="234"/>
        <v>#NUM!</v>
      </c>
      <c r="I1258" s="104" t="e">
        <f>IF(ISNUMBER(results!C$38),4*PI()*F1258/((G1258*0.001)^2*results!C$38),4*PI()*F1258/((G1258*0.001)^2*results!D$38))</f>
        <v>#DIV/0!</v>
      </c>
      <c r="J1258" s="15">
        <f t="shared" si="235"/>
        <v>5.6999999999999877</v>
      </c>
      <c r="K1258" s="5">
        <f t="shared" si="228"/>
        <v>302</v>
      </c>
      <c r="L1258" s="1">
        <f t="shared" si="229"/>
        <v>5.6970934865054046</v>
      </c>
      <c r="M1258" s="2">
        <f t="shared" si="230"/>
        <v>18.013677216545513</v>
      </c>
      <c r="N1258" s="3" t="b">
        <f t="shared" si="239"/>
        <v>0</v>
      </c>
      <c r="O1258" s="3" t="str">
        <f t="shared" si="236"/>
        <v/>
      </c>
      <c r="P1258" s="4" t="str">
        <f t="shared" si="237"/>
        <v/>
      </c>
      <c r="Q1258" s="4" t="str">
        <f t="shared" si="238"/>
        <v/>
      </c>
      <c r="R1258" s="4" t="str">
        <f t="shared" si="231"/>
        <v/>
      </c>
      <c r="S1258" s="4" t="str">
        <f t="shared" si="232"/>
        <v/>
      </c>
      <c r="T1258" s="100" t="str">
        <f t="shared" si="233"/>
        <v/>
      </c>
      <c r="V1258" s="113"/>
    </row>
    <row r="1259" spans="8:22" s="103" customFormat="1" x14ac:dyDescent="0.2">
      <c r="H1259" s="14" t="e">
        <f t="shared" si="234"/>
        <v>#NUM!</v>
      </c>
      <c r="I1259" s="104" t="e">
        <f>IF(ISNUMBER(results!C$38),4*PI()*F1259/((G1259*0.001)^2*results!C$38),4*PI()*F1259/((G1259*0.001)^2*results!D$38))</f>
        <v>#DIV/0!</v>
      </c>
      <c r="J1259" s="15">
        <f t="shared" si="235"/>
        <v>5.6999999999999877</v>
      </c>
      <c r="K1259" s="5">
        <f t="shared" si="228"/>
        <v>302</v>
      </c>
      <c r="L1259" s="1">
        <f t="shared" si="229"/>
        <v>5.6970934865054046</v>
      </c>
      <c r="M1259" s="2">
        <f t="shared" si="230"/>
        <v>18.013677216545513</v>
      </c>
      <c r="N1259" s="3" t="b">
        <f t="shared" si="239"/>
        <v>0</v>
      </c>
      <c r="O1259" s="3" t="str">
        <f t="shared" si="236"/>
        <v/>
      </c>
      <c r="P1259" s="4" t="str">
        <f t="shared" si="237"/>
        <v/>
      </c>
      <c r="Q1259" s="4" t="str">
        <f t="shared" si="238"/>
        <v/>
      </c>
      <c r="R1259" s="4" t="str">
        <f t="shared" si="231"/>
        <v/>
      </c>
      <c r="S1259" s="4" t="str">
        <f t="shared" si="232"/>
        <v/>
      </c>
      <c r="T1259" s="100" t="str">
        <f t="shared" si="233"/>
        <v/>
      </c>
      <c r="V1259" s="113"/>
    </row>
    <row r="1260" spans="8:22" s="103" customFormat="1" x14ac:dyDescent="0.2">
      <c r="H1260" s="14" t="e">
        <f t="shared" si="234"/>
        <v>#NUM!</v>
      </c>
      <c r="I1260" s="104" t="e">
        <f>IF(ISNUMBER(results!C$38),4*PI()*F1260/((G1260*0.001)^2*results!C$38),4*PI()*F1260/((G1260*0.001)^2*results!D$38))</f>
        <v>#DIV/0!</v>
      </c>
      <c r="J1260" s="15">
        <f t="shared" si="235"/>
        <v>5.6999999999999877</v>
      </c>
      <c r="K1260" s="5">
        <f t="shared" si="228"/>
        <v>302</v>
      </c>
      <c r="L1260" s="1">
        <f t="shared" si="229"/>
        <v>5.6970934865054046</v>
      </c>
      <c r="M1260" s="2">
        <f t="shared" si="230"/>
        <v>18.013677216545513</v>
      </c>
      <c r="N1260" s="3" t="b">
        <f t="shared" si="239"/>
        <v>0</v>
      </c>
      <c r="O1260" s="3" t="str">
        <f t="shared" si="236"/>
        <v/>
      </c>
      <c r="P1260" s="4" t="str">
        <f t="shared" si="237"/>
        <v/>
      </c>
      <c r="Q1260" s="4" t="str">
        <f t="shared" si="238"/>
        <v/>
      </c>
      <c r="R1260" s="4" t="str">
        <f t="shared" si="231"/>
        <v/>
      </c>
      <c r="S1260" s="4" t="str">
        <f t="shared" si="232"/>
        <v/>
      </c>
      <c r="T1260" s="100" t="str">
        <f t="shared" si="233"/>
        <v/>
      </c>
      <c r="V1260" s="113"/>
    </row>
    <row r="1261" spans="8:22" s="103" customFormat="1" x14ac:dyDescent="0.2">
      <c r="H1261" s="14" t="e">
        <f t="shared" si="234"/>
        <v>#NUM!</v>
      </c>
      <c r="I1261" s="104" t="e">
        <f>IF(ISNUMBER(results!C$38),4*PI()*F1261/((G1261*0.001)^2*results!C$38),4*PI()*F1261/((G1261*0.001)^2*results!D$38))</f>
        <v>#DIV/0!</v>
      </c>
      <c r="J1261" s="15">
        <f t="shared" si="235"/>
        <v>5.6999999999999877</v>
      </c>
      <c r="K1261" s="5">
        <f t="shared" si="228"/>
        <v>302</v>
      </c>
      <c r="L1261" s="1">
        <f t="shared" si="229"/>
        <v>5.6970934865054046</v>
      </c>
      <c r="M1261" s="2">
        <f t="shared" si="230"/>
        <v>18.013677216545513</v>
      </c>
      <c r="N1261" s="3" t="b">
        <f t="shared" si="239"/>
        <v>0</v>
      </c>
      <c r="O1261" s="3" t="str">
        <f t="shared" si="236"/>
        <v/>
      </c>
      <c r="P1261" s="4" t="str">
        <f t="shared" si="237"/>
        <v/>
      </c>
      <c r="Q1261" s="4" t="str">
        <f t="shared" si="238"/>
        <v/>
      </c>
      <c r="R1261" s="4" t="str">
        <f t="shared" si="231"/>
        <v/>
      </c>
      <c r="S1261" s="4" t="str">
        <f t="shared" si="232"/>
        <v/>
      </c>
      <c r="T1261" s="100" t="str">
        <f t="shared" si="233"/>
        <v/>
      </c>
      <c r="V1261" s="113"/>
    </row>
    <row r="1262" spans="8:22" s="103" customFormat="1" x14ac:dyDescent="0.2">
      <c r="H1262" s="14" t="e">
        <f t="shared" si="234"/>
        <v>#NUM!</v>
      </c>
      <c r="I1262" s="104" t="e">
        <f>IF(ISNUMBER(results!C$38),4*PI()*F1262/((G1262*0.001)^2*results!C$38),4*PI()*F1262/((G1262*0.001)^2*results!D$38))</f>
        <v>#DIV/0!</v>
      </c>
      <c r="J1262" s="15">
        <f t="shared" si="235"/>
        <v>5.6999999999999877</v>
      </c>
      <c r="K1262" s="5">
        <f t="shared" si="228"/>
        <v>302</v>
      </c>
      <c r="L1262" s="1">
        <f t="shared" si="229"/>
        <v>5.6970934865054046</v>
      </c>
      <c r="M1262" s="2">
        <f t="shared" si="230"/>
        <v>18.013677216545513</v>
      </c>
      <c r="N1262" s="3" t="b">
        <f t="shared" si="239"/>
        <v>0</v>
      </c>
      <c r="O1262" s="3" t="str">
        <f t="shared" si="236"/>
        <v/>
      </c>
      <c r="P1262" s="4" t="str">
        <f t="shared" si="237"/>
        <v/>
      </c>
      <c r="Q1262" s="4" t="str">
        <f t="shared" si="238"/>
        <v/>
      </c>
      <c r="R1262" s="4" t="str">
        <f t="shared" si="231"/>
        <v/>
      </c>
      <c r="S1262" s="4" t="str">
        <f t="shared" si="232"/>
        <v/>
      </c>
      <c r="T1262" s="100" t="str">
        <f t="shared" si="233"/>
        <v/>
      </c>
      <c r="V1262" s="113"/>
    </row>
    <row r="1263" spans="8:22" s="103" customFormat="1" x14ac:dyDescent="0.2">
      <c r="H1263" s="14" t="e">
        <f t="shared" si="234"/>
        <v>#NUM!</v>
      </c>
      <c r="I1263" s="104" t="e">
        <f>IF(ISNUMBER(results!C$38),4*PI()*F1263/((G1263*0.001)^2*results!C$38),4*PI()*F1263/((G1263*0.001)^2*results!D$38))</f>
        <v>#DIV/0!</v>
      </c>
      <c r="J1263" s="15">
        <f t="shared" si="235"/>
        <v>5.6999999999999877</v>
      </c>
      <c r="K1263" s="5">
        <f t="shared" si="228"/>
        <v>302</v>
      </c>
      <c r="L1263" s="1">
        <f t="shared" si="229"/>
        <v>5.6970934865054046</v>
      </c>
      <c r="M1263" s="2">
        <f t="shared" si="230"/>
        <v>18.013677216545513</v>
      </c>
      <c r="N1263" s="3" t="b">
        <f t="shared" si="239"/>
        <v>0</v>
      </c>
      <c r="O1263" s="3" t="str">
        <f t="shared" si="236"/>
        <v/>
      </c>
      <c r="P1263" s="4" t="str">
        <f t="shared" si="237"/>
        <v/>
      </c>
      <c r="Q1263" s="4" t="str">
        <f t="shared" si="238"/>
        <v/>
      </c>
      <c r="R1263" s="4" t="str">
        <f t="shared" si="231"/>
        <v/>
      </c>
      <c r="S1263" s="4" t="str">
        <f t="shared" si="232"/>
        <v/>
      </c>
      <c r="T1263" s="100" t="str">
        <f t="shared" si="233"/>
        <v/>
      </c>
      <c r="V1263" s="113"/>
    </row>
    <row r="1264" spans="8:22" s="103" customFormat="1" x14ac:dyDescent="0.2">
      <c r="H1264" s="14" t="e">
        <f t="shared" si="234"/>
        <v>#NUM!</v>
      </c>
      <c r="I1264" s="104" t="e">
        <f>IF(ISNUMBER(results!C$38),4*PI()*F1264/((G1264*0.001)^2*results!C$38),4*PI()*F1264/((G1264*0.001)^2*results!D$38))</f>
        <v>#DIV/0!</v>
      </c>
      <c r="J1264" s="15">
        <f t="shared" si="235"/>
        <v>5.6999999999999877</v>
      </c>
      <c r="K1264" s="5">
        <f t="shared" si="228"/>
        <v>302</v>
      </c>
      <c r="L1264" s="1">
        <f t="shared" si="229"/>
        <v>5.6970934865054046</v>
      </c>
      <c r="M1264" s="2">
        <f t="shared" si="230"/>
        <v>18.013677216545513</v>
      </c>
      <c r="N1264" s="3" t="b">
        <f t="shared" si="239"/>
        <v>0</v>
      </c>
      <c r="O1264" s="3" t="str">
        <f t="shared" si="236"/>
        <v/>
      </c>
      <c r="P1264" s="4" t="str">
        <f t="shared" si="237"/>
        <v/>
      </c>
      <c r="Q1264" s="4" t="str">
        <f t="shared" si="238"/>
        <v/>
      </c>
      <c r="R1264" s="4" t="str">
        <f t="shared" si="231"/>
        <v/>
      </c>
      <c r="S1264" s="4" t="str">
        <f t="shared" si="232"/>
        <v/>
      </c>
      <c r="T1264" s="100" t="str">
        <f t="shared" si="233"/>
        <v/>
      </c>
      <c r="V1264" s="113"/>
    </row>
    <row r="1265" spans="8:22" s="103" customFormat="1" x14ac:dyDescent="0.2">
      <c r="H1265" s="14" t="e">
        <f t="shared" si="234"/>
        <v>#NUM!</v>
      </c>
      <c r="I1265" s="104" t="e">
        <f>IF(ISNUMBER(results!C$38),4*PI()*F1265/((G1265*0.001)^2*results!C$38),4*PI()*F1265/((G1265*0.001)^2*results!D$38))</f>
        <v>#DIV/0!</v>
      </c>
      <c r="J1265" s="15">
        <f t="shared" si="235"/>
        <v>5.6999999999999877</v>
      </c>
      <c r="K1265" s="5">
        <f t="shared" si="228"/>
        <v>302</v>
      </c>
      <c r="L1265" s="1">
        <f t="shared" si="229"/>
        <v>5.6970934865054046</v>
      </c>
      <c r="M1265" s="2">
        <f t="shared" si="230"/>
        <v>18.013677216545513</v>
      </c>
      <c r="N1265" s="3" t="b">
        <f t="shared" si="239"/>
        <v>0</v>
      </c>
      <c r="O1265" s="3" t="str">
        <f t="shared" si="236"/>
        <v/>
      </c>
      <c r="P1265" s="4" t="str">
        <f t="shared" si="237"/>
        <v/>
      </c>
      <c r="Q1265" s="4" t="str">
        <f t="shared" si="238"/>
        <v/>
      </c>
      <c r="R1265" s="4" t="str">
        <f t="shared" si="231"/>
        <v/>
      </c>
      <c r="S1265" s="4" t="str">
        <f t="shared" si="232"/>
        <v/>
      </c>
      <c r="T1265" s="100" t="str">
        <f t="shared" si="233"/>
        <v/>
      </c>
      <c r="V1265" s="113"/>
    </row>
    <row r="1266" spans="8:22" s="103" customFormat="1" x14ac:dyDescent="0.2">
      <c r="H1266" s="14" t="e">
        <f t="shared" si="234"/>
        <v>#NUM!</v>
      </c>
      <c r="I1266" s="104" t="e">
        <f>IF(ISNUMBER(results!C$38),4*PI()*F1266/((G1266*0.001)^2*results!C$38),4*PI()*F1266/((G1266*0.001)^2*results!D$38))</f>
        <v>#DIV/0!</v>
      </c>
      <c r="J1266" s="15">
        <f t="shared" si="235"/>
        <v>5.6999999999999877</v>
      </c>
      <c r="K1266" s="5">
        <f t="shared" si="228"/>
        <v>302</v>
      </c>
      <c r="L1266" s="1">
        <f t="shared" si="229"/>
        <v>5.6970934865054046</v>
      </c>
      <c r="M1266" s="2">
        <f t="shared" si="230"/>
        <v>18.013677216545513</v>
      </c>
      <c r="N1266" s="3" t="b">
        <f t="shared" si="239"/>
        <v>0</v>
      </c>
      <c r="O1266" s="3" t="str">
        <f t="shared" si="236"/>
        <v/>
      </c>
      <c r="P1266" s="4" t="str">
        <f t="shared" si="237"/>
        <v/>
      </c>
      <c r="Q1266" s="4" t="str">
        <f t="shared" si="238"/>
        <v/>
      </c>
      <c r="R1266" s="4" t="str">
        <f t="shared" si="231"/>
        <v/>
      </c>
      <c r="S1266" s="4" t="str">
        <f t="shared" si="232"/>
        <v/>
      </c>
      <c r="T1266" s="100" t="str">
        <f t="shared" si="233"/>
        <v/>
      </c>
      <c r="V1266" s="113"/>
    </row>
    <row r="1267" spans="8:22" s="103" customFormat="1" x14ac:dyDescent="0.2">
      <c r="H1267" s="14" t="e">
        <f t="shared" si="234"/>
        <v>#NUM!</v>
      </c>
      <c r="I1267" s="104" t="e">
        <f>IF(ISNUMBER(results!C$38),4*PI()*F1267/((G1267*0.001)^2*results!C$38),4*PI()*F1267/((G1267*0.001)^2*results!D$38))</f>
        <v>#DIV/0!</v>
      </c>
      <c r="J1267" s="15">
        <f t="shared" si="235"/>
        <v>5.6999999999999877</v>
      </c>
      <c r="K1267" s="5">
        <f t="shared" si="228"/>
        <v>302</v>
      </c>
      <c r="L1267" s="1">
        <f t="shared" si="229"/>
        <v>5.6970934865054046</v>
      </c>
      <c r="M1267" s="2">
        <f t="shared" si="230"/>
        <v>18.013677216545513</v>
      </c>
      <c r="N1267" s="3" t="b">
        <f t="shared" si="239"/>
        <v>0</v>
      </c>
      <c r="O1267" s="3" t="str">
        <f t="shared" si="236"/>
        <v/>
      </c>
      <c r="P1267" s="4" t="str">
        <f t="shared" si="237"/>
        <v/>
      </c>
      <c r="Q1267" s="4" t="str">
        <f t="shared" si="238"/>
        <v/>
      </c>
      <c r="R1267" s="4" t="str">
        <f t="shared" si="231"/>
        <v/>
      </c>
      <c r="S1267" s="4" t="str">
        <f t="shared" si="232"/>
        <v/>
      </c>
      <c r="T1267" s="100" t="str">
        <f t="shared" si="233"/>
        <v/>
      </c>
      <c r="V1267" s="113"/>
    </row>
    <row r="1268" spans="8:22" s="103" customFormat="1" x14ac:dyDescent="0.2">
      <c r="H1268" s="14" t="e">
        <f t="shared" si="234"/>
        <v>#NUM!</v>
      </c>
      <c r="I1268" s="104" t="e">
        <f>IF(ISNUMBER(results!C$38),4*PI()*F1268/((G1268*0.001)^2*results!C$38),4*PI()*F1268/((G1268*0.001)^2*results!D$38))</f>
        <v>#DIV/0!</v>
      </c>
      <c r="J1268" s="15">
        <f t="shared" si="235"/>
        <v>5.6999999999999877</v>
      </c>
      <c r="K1268" s="5">
        <f t="shared" si="228"/>
        <v>302</v>
      </c>
      <c r="L1268" s="1">
        <f t="shared" si="229"/>
        <v>5.6970934865054046</v>
      </c>
      <c r="M1268" s="2">
        <f t="shared" si="230"/>
        <v>18.013677216545513</v>
      </c>
      <c r="N1268" s="3" t="b">
        <f t="shared" si="239"/>
        <v>0</v>
      </c>
      <c r="O1268" s="3" t="str">
        <f t="shared" si="236"/>
        <v/>
      </c>
      <c r="P1268" s="4" t="str">
        <f t="shared" si="237"/>
        <v/>
      </c>
      <c r="Q1268" s="4" t="str">
        <f t="shared" si="238"/>
        <v/>
      </c>
      <c r="R1268" s="4" t="str">
        <f t="shared" si="231"/>
        <v/>
      </c>
      <c r="S1268" s="4" t="str">
        <f t="shared" si="232"/>
        <v/>
      </c>
      <c r="T1268" s="100" t="str">
        <f t="shared" si="233"/>
        <v/>
      </c>
      <c r="V1268" s="113"/>
    </row>
    <row r="1269" spans="8:22" s="103" customFormat="1" x14ac:dyDescent="0.2">
      <c r="H1269" s="14" t="e">
        <f t="shared" si="234"/>
        <v>#NUM!</v>
      </c>
      <c r="I1269" s="104" t="e">
        <f>IF(ISNUMBER(results!C$38),4*PI()*F1269/((G1269*0.001)^2*results!C$38),4*PI()*F1269/((G1269*0.001)^2*results!D$38))</f>
        <v>#DIV/0!</v>
      </c>
      <c r="J1269" s="15">
        <f t="shared" si="235"/>
        <v>5.6999999999999877</v>
      </c>
      <c r="K1269" s="5">
        <f t="shared" si="228"/>
        <v>302</v>
      </c>
      <c r="L1269" s="1">
        <f t="shared" si="229"/>
        <v>5.6970934865054046</v>
      </c>
      <c r="M1269" s="2">
        <f t="shared" si="230"/>
        <v>18.013677216545513</v>
      </c>
      <c r="N1269" s="3" t="b">
        <f t="shared" si="239"/>
        <v>0</v>
      </c>
      <c r="O1269" s="3" t="str">
        <f t="shared" si="236"/>
        <v/>
      </c>
      <c r="P1269" s="4" t="str">
        <f t="shared" si="237"/>
        <v/>
      </c>
      <c r="Q1269" s="4" t="str">
        <f t="shared" si="238"/>
        <v/>
      </c>
      <c r="R1269" s="4" t="str">
        <f t="shared" si="231"/>
        <v/>
      </c>
      <c r="S1269" s="4" t="str">
        <f t="shared" si="232"/>
        <v/>
      </c>
      <c r="T1269" s="100" t="str">
        <f t="shared" si="233"/>
        <v/>
      </c>
      <c r="V1269" s="113"/>
    </row>
    <row r="1270" spans="8:22" s="103" customFormat="1" x14ac:dyDescent="0.2">
      <c r="H1270" s="14" t="e">
        <f t="shared" si="234"/>
        <v>#NUM!</v>
      </c>
      <c r="I1270" s="104" t="e">
        <f>IF(ISNUMBER(results!C$38),4*PI()*F1270/((G1270*0.001)^2*results!C$38),4*PI()*F1270/((G1270*0.001)^2*results!D$38))</f>
        <v>#DIV/0!</v>
      </c>
      <c r="J1270" s="15">
        <f t="shared" si="235"/>
        <v>5.6999999999999877</v>
      </c>
      <c r="K1270" s="5">
        <f t="shared" si="228"/>
        <v>302</v>
      </c>
      <c r="L1270" s="1">
        <f t="shared" si="229"/>
        <v>5.6970934865054046</v>
      </c>
      <c r="M1270" s="2">
        <f t="shared" si="230"/>
        <v>18.013677216545513</v>
      </c>
      <c r="N1270" s="3" t="b">
        <f t="shared" si="239"/>
        <v>0</v>
      </c>
      <c r="O1270" s="3" t="str">
        <f t="shared" si="236"/>
        <v/>
      </c>
      <c r="P1270" s="4" t="str">
        <f t="shared" si="237"/>
        <v/>
      </c>
      <c r="Q1270" s="4" t="str">
        <f t="shared" si="238"/>
        <v/>
      </c>
      <c r="R1270" s="4" t="str">
        <f t="shared" si="231"/>
        <v/>
      </c>
      <c r="S1270" s="4" t="str">
        <f t="shared" si="232"/>
        <v/>
      </c>
      <c r="T1270" s="100" t="str">
        <f t="shared" si="233"/>
        <v/>
      </c>
      <c r="V1270" s="113"/>
    </row>
    <row r="1271" spans="8:22" s="103" customFormat="1" x14ac:dyDescent="0.2">
      <c r="H1271" s="14" t="e">
        <f t="shared" si="234"/>
        <v>#NUM!</v>
      </c>
      <c r="I1271" s="104" t="e">
        <f>IF(ISNUMBER(results!C$38),4*PI()*F1271/((G1271*0.001)^2*results!C$38),4*PI()*F1271/((G1271*0.001)^2*results!D$38))</f>
        <v>#DIV/0!</v>
      </c>
      <c r="J1271" s="15">
        <f t="shared" si="235"/>
        <v>5.6999999999999877</v>
      </c>
      <c r="K1271" s="5">
        <f t="shared" si="228"/>
        <v>302</v>
      </c>
      <c r="L1271" s="1">
        <f t="shared" si="229"/>
        <v>5.6970934865054046</v>
      </c>
      <c r="M1271" s="2">
        <f t="shared" si="230"/>
        <v>18.013677216545513</v>
      </c>
      <c r="N1271" s="3" t="b">
        <f t="shared" si="239"/>
        <v>0</v>
      </c>
      <c r="O1271" s="3" t="str">
        <f t="shared" si="236"/>
        <v/>
      </c>
      <c r="P1271" s="4" t="str">
        <f t="shared" si="237"/>
        <v/>
      </c>
      <c r="Q1271" s="4" t="str">
        <f t="shared" si="238"/>
        <v/>
      </c>
      <c r="R1271" s="4" t="str">
        <f t="shared" si="231"/>
        <v/>
      </c>
      <c r="S1271" s="4" t="str">
        <f t="shared" si="232"/>
        <v/>
      </c>
      <c r="T1271" s="100" t="str">
        <f t="shared" si="233"/>
        <v/>
      </c>
      <c r="V1271" s="113"/>
    </row>
    <row r="1272" spans="8:22" s="103" customFormat="1" x14ac:dyDescent="0.2">
      <c r="H1272" s="14" t="e">
        <f t="shared" si="234"/>
        <v>#NUM!</v>
      </c>
      <c r="I1272" s="104" t="e">
        <f>IF(ISNUMBER(results!C$38),4*PI()*F1272/((G1272*0.001)^2*results!C$38),4*PI()*F1272/((G1272*0.001)^2*results!D$38))</f>
        <v>#DIV/0!</v>
      </c>
      <c r="J1272" s="15">
        <f t="shared" si="235"/>
        <v>5.6999999999999877</v>
      </c>
      <c r="K1272" s="5">
        <f t="shared" si="228"/>
        <v>302</v>
      </c>
      <c r="L1272" s="1">
        <f t="shared" si="229"/>
        <v>5.6970934865054046</v>
      </c>
      <c r="M1272" s="2">
        <f t="shared" si="230"/>
        <v>18.013677216545513</v>
      </c>
      <c r="N1272" s="3" t="b">
        <f t="shared" si="239"/>
        <v>0</v>
      </c>
      <c r="O1272" s="3" t="str">
        <f t="shared" si="236"/>
        <v/>
      </c>
      <c r="P1272" s="4" t="str">
        <f t="shared" si="237"/>
        <v/>
      </c>
      <c r="Q1272" s="4" t="str">
        <f t="shared" si="238"/>
        <v/>
      </c>
      <c r="R1272" s="4" t="str">
        <f t="shared" si="231"/>
        <v/>
      </c>
      <c r="S1272" s="4" t="str">
        <f t="shared" si="232"/>
        <v/>
      </c>
      <c r="T1272" s="100" t="str">
        <f t="shared" si="233"/>
        <v/>
      </c>
      <c r="V1272" s="113"/>
    </row>
    <row r="1273" spans="8:22" s="103" customFormat="1" x14ac:dyDescent="0.2">
      <c r="H1273" s="14" t="e">
        <f t="shared" si="234"/>
        <v>#NUM!</v>
      </c>
      <c r="I1273" s="104" t="e">
        <f>IF(ISNUMBER(results!C$38),4*PI()*F1273/((G1273*0.001)^2*results!C$38),4*PI()*F1273/((G1273*0.001)^2*results!D$38))</f>
        <v>#DIV/0!</v>
      </c>
      <c r="J1273" s="15">
        <f t="shared" si="235"/>
        <v>5.6999999999999877</v>
      </c>
      <c r="K1273" s="5">
        <f t="shared" si="228"/>
        <v>302</v>
      </c>
      <c r="L1273" s="1">
        <f t="shared" si="229"/>
        <v>5.6970934865054046</v>
      </c>
      <c r="M1273" s="2">
        <f t="shared" si="230"/>
        <v>18.013677216545513</v>
      </c>
      <c r="N1273" s="3" t="b">
        <f t="shared" si="239"/>
        <v>0</v>
      </c>
      <c r="O1273" s="3" t="str">
        <f t="shared" si="236"/>
        <v/>
      </c>
      <c r="P1273" s="4" t="str">
        <f t="shared" si="237"/>
        <v/>
      </c>
      <c r="Q1273" s="4" t="str">
        <f t="shared" si="238"/>
        <v/>
      </c>
      <c r="R1273" s="4" t="str">
        <f t="shared" si="231"/>
        <v/>
      </c>
      <c r="S1273" s="4" t="str">
        <f t="shared" si="232"/>
        <v/>
      </c>
      <c r="T1273" s="100" t="str">
        <f t="shared" si="233"/>
        <v/>
      </c>
      <c r="V1273" s="113"/>
    </row>
    <row r="1274" spans="8:22" s="103" customFormat="1" x14ac:dyDescent="0.2">
      <c r="H1274" s="14" t="e">
        <f t="shared" si="234"/>
        <v>#NUM!</v>
      </c>
      <c r="I1274" s="104" t="e">
        <f>IF(ISNUMBER(results!C$38),4*PI()*F1274/((G1274*0.001)^2*results!C$38),4*PI()*F1274/((G1274*0.001)^2*results!D$38))</f>
        <v>#DIV/0!</v>
      </c>
      <c r="J1274" s="15">
        <f t="shared" si="235"/>
        <v>5.6999999999999877</v>
      </c>
      <c r="K1274" s="5">
        <f t="shared" si="228"/>
        <v>302</v>
      </c>
      <c r="L1274" s="1">
        <f t="shared" si="229"/>
        <v>5.6970934865054046</v>
      </c>
      <c r="M1274" s="2">
        <f t="shared" si="230"/>
        <v>18.013677216545513</v>
      </c>
      <c r="N1274" s="3" t="b">
        <f t="shared" si="239"/>
        <v>0</v>
      </c>
      <c r="O1274" s="3" t="str">
        <f t="shared" si="236"/>
        <v/>
      </c>
      <c r="P1274" s="4" t="str">
        <f t="shared" si="237"/>
        <v/>
      </c>
      <c r="Q1274" s="4" t="str">
        <f t="shared" si="238"/>
        <v/>
      </c>
      <c r="R1274" s="4" t="str">
        <f t="shared" si="231"/>
        <v/>
      </c>
      <c r="S1274" s="4" t="str">
        <f t="shared" si="232"/>
        <v/>
      </c>
      <c r="T1274" s="100" t="str">
        <f t="shared" si="233"/>
        <v/>
      </c>
      <c r="V1274" s="113"/>
    </row>
    <row r="1275" spans="8:22" s="103" customFormat="1" x14ac:dyDescent="0.2">
      <c r="H1275" s="14" t="e">
        <f t="shared" si="234"/>
        <v>#NUM!</v>
      </c>
      <c r="I1275" s="104" t="e">
        <f>IF(ISNUMBER(results!C$38),4*PI()*F1275/((G1275*0.001)^2*results!C$38),4*PI()*F1275/((G1275*0.001)^2*results!D$38))</f>
        <v>#DIV/0!</v>
      </c>
      <c r="J1275" s="15">
        <f t="shared" si="235"/>
        <v>5.6999999999999877</v>
      </c>
      <c r="K1275" s="5">
        <f t="shared" si="228"/>
        <v>302</v>
      </c>
      <c r="L1275" s="1">
        <f t="shared" si="229"/>
        <v>5.6970934865054046</v>
      </c>
      <c r="M1275" s="2">
        <f t="shared" si="230"/>
        <v>18.013677216545513</v>
      </c>
      <c r="N1275" s="3" t="b">
        <f t="shared" si="239"/>
        <v>0</v>
      </c>
      <c r="O1275" s="3" t="str">
        <f t="shared" si="236"/>
        <v/>
      </c>
      <c r="P1275" s="4" t="str">
        <f t="shared" si="237"/>
        <v/>
      </c>
      <c r="Q1275" s="4" t="str">
        <f t="shared" si="238"/>
        <v/>
      </c>
      <c r="R1275" s="4" t="str">
        <f t="shared" si="231"/>
        <v/>
      </c>
      <c r="S1275" s="4" t="str">
        <f t="shared" si="232"/>
        <v/>
      </c>
      <c r="T1275" s="100" t="str">
        <f t="shared" si="233"/>
        <v/>
      </c>
      <c r="V1275" s="113"/>
    </row>
    <row r="1276" spans="8:22" s="103" customFormat="1" x14ac:dyDescent="0.2">
      <c r="H1276" s="14" t="e">
        <f t="shared" si="234"/>
        <v>#NUM!</v>
      </c>
      <c r="I1276" s="104" t="e">
        <f>IF(ISNUMBER(results!C$38),4*PI()*F1276/((G1276*0.001)^2*results!C$38),4*PI()*F1276/((G1276*0.001)^2*results!D$38))</f>
        <v>#DIV/0!</v>
      </c>
      <c r="J1276" s="15">
        <f t="shared" si="235"/>
        <v>5.6999999999999877</v>
      </c>
      <c r="K1276" s="5">
        <f t="shared" si="228"/>
        <v>302</v>
      </c>
      <c r="L1276" s="1">
        <f t="shared" si="229"/>
        <v>5.6970934865054046</v>
      </c>
      <c r="M1276" s="2">
        <f t="shared" si="230"/>
        <v>18.013677216545513</v>
      </c>
      <c r="N1276" s="3" t="b">
        <f t="shared" si="239"/>
        <v>0</v>
      </c>
      <c r="O1276" s="3" t="str">
        <f t="shared" si="236"/>
        <v/>
      </c>
      <c r="P1276" s="4" t="str">
        <f t="shared" si="237"/>
        <v/>
      </c>
      <c r="Q1276" s="4" t="str">
        <f t="shared" si="238"/>
        <v/>
      </c>
      <c r="R1276" s="4" t="str">
        <f t="shared" si="231"/>
        <v/>
      </c>
      <c r="S1276" s="4" t="str">
        <f t="shared" si="232"/>
        <v/>
      </c>
      <c r="T1276" s="100" t="str">
        <f t="shared" si="233"/>
        <v/>
      </c>
      <c r="V1276" s="113"/>
    </row>
    <row r="1277" spans="8:22" s="103" customFormat="1" x14ac:dyDescent="0.2">
      <c r="H1277" s="14" t="e">
        <f t="shared" si="234"/>
        <v>#NUM!</v>
      </c>
      <c r="I1277" s="104" t="e">
        <f>IF(ISNUMBER(results!C$38),4*PI()*F1277/((G1277*0.001)^2*results!C$38),4*PI()*F1277/((G1277*0.001)^2*results!D$38))</f>
        <v>#DIV/0!</v>
      </c>
      <c r="J1277" s="15">
        <f t="shared" si="235"/>
        <v>5.6999999999999877</v>
      </c>
      <c r="K1277" s="5">
        <f t="shared" si="228"/>
        <v>302</v>
      </c>
      <c r="L1277" s="1">
        <f t="shared" si="229"/>
        <v>5.6970934865054046</v>
      </c>
      <c r="M1277" s="2">
        <f t="shared" si="230"/>
        <v>18.013677216545513</v>
      </c>
      <c r="N1277" s="3" t="b">
        <f t="shared" si="239"/>
        <v>0</v>
      </c>
      <c r="O1277" s="3" t="str">
        <f t="shared" si="236"/>
        <v/>
      </c>
      <c r="P1277" s="4" t="str">
        <f t="shared" si="237"/>
        <v/>
      </c>
      <c r="Q1277" s="4" t="str">
        <f t="shared" si="238"/>
        <v/>
      </c>
      <c r="R1277" s="4" t="str">
        <f t="shared" si="231"/>
        <v/>
      </c>
      <c r="S1277" s="4" t="str">
        <f t="shared" si="232"/>
        <v/>
      </c>
      <c r="T1277" s="100" t="str">
        <f t="shared" si="233"/>
        <v/>
      </c>
      <c r="V1277" s="113"/>
    </row>
    <row r="1278" spans="8:22" s="103" customFormat="1" x14ac:dyDescent="0.2">
      <c r="H1278" s="14" t="e">
        <f t="shared" si="234"/>
        <v>#NUM!</v>
      </c>
      <c r="I1278" s="104" t="e">
        <f>IF(ISNUMBER(results!C$38),4*PI()*F1278/((G1278*0.001)^2*results!C$38),4*PI()*F1278/((G1278*0.001)^2*results!D$38))</f>
        <v>#DIV/0!</v>
      </c>
      <c r="J1278" s="15">
        <f t="shared" si="235"/>
        <v>5.6999999999999877</v>
      </c>
      <c r="K1278" s="5">
        <f t="shared" si="228"/>
        <v>302</v>
      </c>
      <c r="L1278" s="1">
        <f t="shared" si="229"/>
        <v>5.6970934865054046</v>
      </c>
      <c r="M1278" s="2">
        <f t="shared" si="230"/>
        <v>18.013677216545513</v>
      </c>
      <c r="N1278" s="3" t="b">
        <f t="shared" si="239"/>
        <v>0</v>
      </c>
      <c r="O1278" s="3" t="str">
        <f t="shared" si="236"/>
        <v/>
      </c>
      <c r="P1278" s="4" t="str">
        <f t="shared" si="237"/>
        <v/>
      </c>
      <c r="Q1278" s="4" t="str">
        <f t="shared" si="238"/>
        <v/>
      </c>
      <c r="R1278" s="4" t="str">
        <f t="shared" si="231"/>
        <v/>
      </c>
      <c r="S1278" s="4" t="str">
        <f t="shared" si="232"/>
        <v/>
      </c>
      <c r="T1278" s="100" t="str">
        <f t="shared" si="233"/>
        <v/>
      </c>
      <c r="V1278" s="113"/>
    </row>
    <row r="1279" spans="8:22" s="103" customFormat="1" x14ac:dyDescent="0.2">
      <c r="H1279" s="14" t="e">
        <f t="shared" si="234"/>
        <v>#NUM!</v>
      </c>
      <c r="I1279" s="104" t="e">
        <f>IF(ISNUMBER(results!C$38),4*PI()*F1279/((G1279*0.001)^2*results!C$38),4*PI()*F1279/((G1279*0.001)^2*results!D$38))</f>
        <v>#DIV/0!</v>
      </c>
      <c r="J1279" s="15">
        <f t="shared" si="235"/>
        <v>5.6999999999999877</v>
      </c>
      <c r="K1279" s="5">
        <f t="shared" si="228"/>
        <v>302</v>
      </c>
      <c r="L1279" s="1">
        <f t="shared" si="229"/>
        <v>5.6970934865054046</v>
      </c>
      <c r="M1279" s="2">
        <f t="shared" si="230"/>
        <v>18.013677216545513</v>
      </c>
      <c r="N1279" s="3" t="b">
        <f t="shared" si="239"/>
        <v>0</v>
      </c>
      <c r="O1279" s="3" t="str">
        <f t="shared" si="236"/>
        <v/>
      </c>
      <c r="P1279" s="4" t="str">
        <f t="shared" si="237"/>
        <v/>
      </c>
      <c r="Q1279" s="4" t="str">
        <f t="shared" si="238"/>
        <v/>
      </c>
      <c r="R1279" s="4" t="str">
        <f t="shared" si="231"/>
        <v/>
      </c>
      <c r="S1279" s="4" t="str">
        <f t="shared" si="232"/>
        <v/>
      </c>
      <c r="T1279" s="100" t="str">
        <f t="shared" si="233"/>
        <v/>
      </c>
      <c r="V1279" s="113"/>
    </row>
    <row r="1280" spans="8:22" s="103" customFormat="1" x14ac:dyDescent="0.2">
      <c r="H1280" s="14" t="e">
        <f t="shared" si="234"/>
        <v>#NUM!</v>
      </c>
      <c r="I1280" s="104" t="e">
        <f>IF(ISNUMBER(results!C$38),4*PI()*F1280/((G1280*0.001)^2*results!C$38),4*PI()*F1280/((G1280*0.001)^2*results!D$38))</f>
        <v>#DIV/0!</v>
      </c>
      <c r="J1280" s="15">
        <f t="shared" si="235"/>
        <v>5.6999999999999877</v>
      </c>
      <c r="K1280" s="5">
        <f t="shared" si="228"/>
        <v>302</v>
      </c>
      <c r="L1280" s="1">
        <f t="shared" si="229"/>
        <v>5.6970934865054046</v>
      </c>
      <c r="M1280" s="2">
        <f t="shared" si="230"/>
        <v>18.013677216545513</v>
      </c>
      <c r="N1280" s="3" t="b">
        <f t="shared" si="239"/>
        <v>0</v>
      </c>
      <c r="O1280" s="3" t="str">
        <f t="shared" si="236"/>
        <v/>
      </c>
      <c r="P1280" s="4" t="str">
        <f t="shared" si="237"/>
        <v/>
      </c>
      <c r="Q1280" s="4" t="str">
        <f t="shared" si="238"/>
        <v/>
      </c>
      <c r="R1280" s="4" t="str">
        <f t="shared" si="231"/>
        <v/>
      </c>
      <c r="S1280" s="4" t="str">
        <f t="shared" si="232"/>
        <v/>
      </c>
      <c r="T1280" s="100" t="str">
        <f t="shared" si="233"/>
        <v/>
      </c>
      <c r="V1280" s="113"/>
    </row>
    <row r="1281" spans="8:22" s="103" customFormat="1" x14ac:dyDescent="0.2">
      <c r="H1281" s="14" t="e">
        <f t="shared" si="234"/>
        <v>#NUM!</v>
      </c>
      <c r="I1281" s="104" t="e">
        <f>IF(ISNUMBER(results!C$38),4*PI()*F1281/((G1281*0.001)^2*results!C$38),4*PI()*F1281/((G1281*0.001)^2*results!D$38))</f>
        <v>#DIV/0!</v>
      </c>
      <c r="J1281" s="15">
        <f t="shared" si="235"/>
        <v>5.6999999999999877</v>
      </c>
      <c r="K1281" s="5">
        <f t="shared" si="228"/>
        <v>302</v>
      </c>
      <c r="L1281" s="1">
        <f t="shared" si="229"/>
        <v>5.6970934865054046</v>
      </c>
      <c r="M1281" s="2">
        <f t="shared" si="230"/>
        <v>18.013677216545513</v>
      </c>
      <c r="N1281" s="3" t="b">
        <f t="shared" si="239"/>
        <v>0</v>
      </c>
      <c r="O1281" s="3" t="str">
        <f t="shared" si="236"/>
        <v/>
      </c>
      <c r="P1281" s="4" t="str">
        <f t="shared" si="237"/>
        <v/>
      </c>
      <c r="Q1281" s="4" t="str">
        <f t="shared" si="238"/>
        <v/>
      </c>
      <c r="R1281" s="4" t="str">
        <f t="shared" si="231"/>
        <v/>
      </c>
      <c r="S1281" s="4" t="str">
        <f t="shared" si="232"/>
        <v/>
      </c>
      <c r="T1281" s="100" t="str">
        <f t="shared" si="233"/>
        <v/>
      </c>
      <c r="V1281" s="113"/>
    </row>
    <row r="1282" spans="8:22" s="103" customFormat="1" x14ac:dyDescent="0.2">
      <c r="H1282" s="14" t="e">
        <f t="shared" si="234"/>
        <v>#NUM!</v>
      </c>
      <c r="I1282" s="104" t="e">
        <f>IF(ISNUMBER(results!C$38),4*PI()*F1282/((G1282*0.001)^2*results!C$38),4*PI()*F1282/((G1282*0.001)^2*results!D$38))</f>
        <v>#DIV/0!</v>
      </c>
      <c r="J1282" s="15">
        <f t="shared" si="235"/>
        <v>5.6999999999999877</v>
      </c>
      <c r="K1282" s="5">
        <f t="shared" si="228"/>
        <v>302</v>
      </c>
      <c r="L1282" s="1">
        <f t="shared" si="229"/>
        <v>5.6970934865054046</v>
      </c>
      <c r="M1282" s="2">
        <f t="shared" si="230"/>
        <v>18.013677216545513</v>
      </c>
      <c r="N1282" s="3" t="b">
        <f t="shared" si="239"/>
        <v>0</v>
      </c>
      <c r="O1282" s="3" t="str">
        <f t="shared" si="236"/>
        <v/>
      </c>
      <c r="P1282" s="4" t="str">
        <f t="shared" si="237"/>
        <v/>
      </c>
      <c r="Q1282" s="4" t="str">
        <f t="shared" si="238"/>
        <v/>
      </c>
      <c r="R1282" s="4" t="str">
        <f t="shared" si="231"/>
        <v/>
      </c>
      <c r="S1282" s="4" t="str">
        <f t="shared" si="232"/>
        <v/>
      </c>
      <c r="T1282" s="100" t="str">
        <f t="shared" si="233"/>
        <v/>
      </c>
      <c r="V1282" s="113"/>
    </row>
    <row r="1283" spans="8:22" s="103" customFormat="1" x14ac:dyDescent="0.2">
      <c r="H1283" s="14" t="e">
        <f t="shared" si="234"/>
        <v>#NUM!</v>
      </c>
      <c r="I1283" s="104" t="e">
        <f>IF(ISNUMBER(results!C$38),4*PI()*F1283/((G1283*0.001)^2*results!C$38),4*PI()*F1283/((G1283*0.001)^2*results!D$38))</f>
        <v>#DIV/0!</v>
      </c>
      <c r="J1283" s="15">
        <f t="shared" si="235"/>
        <v>5.6999999999999877</v>
      </c>
      <c r="K1283" s="5">
        <f t="shared" si="228"/>
        <v>302</v>
      </c>
      <c r="L1283" s="1">
        <f t="shared" si="229"/>
        <v>5.6970934865054046</v>
      </c>
      <c r="M1283" s="2">
        <f t="shared" si="230"/>
        <v>18.013677216545513</v>
      </c>
      <c r="N1283" s="3" t="b">
        <f t="shared" si="239"/>
        <v>0</v>
      </c>
      <c r="O1283" s="3" t="str">
        <f t="shared" si="236"/>
        <v/>
      </c>
      <c r="P1283" s="4" t="str">
        <f t="shared" si="237"/>
        <v/>
      </c>
      <c r="Q1283" s="4" t="str">
        <f t="shared" si="238"/>
        <v/>
      </c>
      <c r="R1283" s="4" t="str">
        <f t="shared" si="231"/>
        <v/>
      </c>
      <c r="S1283" s="4" t="str">
        <f t="shared" si="232"/>
        <v/>
      </c>
      <c r="T1283" s="100" t="str">
        <f t="shared" si="233"/>
        <v/>
      </c>
      <c r="V1283" s="113"/>
    </row>
    <row r="1284" spans="8:22" s="103" customFormat="1" x14ac:dyDescent="0.2">
      <c r="H1284" s="14" t="e">
        <f t="shared" si="234"/>
        <v>#NUM!</v>
      </c>
      <c r="I1284" s="104" t="e">
        <f>IF(ISNUMBER(results!C$38),4*PI()*F1284/((G1284*0.001)^2*results!C$38),4*PI()*F1284/((G1284*0.001)^2*results!D$38))</f>
        <v>#DIV/0!</v>
      </c>
      <c r="J1284" s="15">
        <f t="shared" si="235"/>
        <v>5.6999999999999877</v>
      </c>
      <c r="K1284" s="5">
        <f t="shared" ref="K1284:K1347" si="240">IF(NOT(J1284=FALSE),MATCH(J1284,H:H),"")</f>
        <v>302</v>
      </c>
      <c r="L1284" s="1">
        <f t="shared" ref="L1284:L1347" si="241">IF(NOT(J1284=FALSE),INDEX(H:H,K1284),"")</f>
        <v>5.6970934865054046</v>
      </c>
      <c r="M1284" s="2">
        <f t="shared" ref="M1284:M1347" si="242">IF(NOT(J1284=FALSE),INDEX(I:I,K1284),"")</f>
        <v>18.013677216545513</v>
      </c>
      <c r="N1284" s="3" t="b">
        <f t="shared" si="239"/>
        <v>0</v>
      </c>
      <c r="O1284" s="3" t="str">
        <f t="shared" si="236"/>
        <v/>
      </c>
      <c r="P1284" s="4" t="str">
        <f t="shared" si="237"/>
        <v/>
      </c>
      <c r="Q1284" s="4" t="str">
        <f t="shared" si="238"/>
        <v/>
      </c>
      <c r="R1284" s="4" t="str">
        <f t="shared" ref="R1284:R1347" si="243">IF(NOT(Q1284=""),Q1284-(P1284*V$29),"")</f>
        <v/>
      </c>
      <c r="S1284" s="4" t="str">
        <f t="shared" ref="S1284:S1347" si="244">IF(NOT(Q1284=""),(Q1284-V$30)/P1284,"")</f>
        <v/>
      </c>
      <c r="T1284" s="100" t="str">
        <f t="shared" ref="T1284:T1347" si="245">IF(NOT(Q1284=""),((V$29-(Q1284-V$30)/P1284))^2,"")</f>
        <v/>
      </c>
      <c r="V1284" s="113"/>
    </row>
    <row r="1285" spans="8:22" s="103" customFormat="1" x14ac:dyDescent="0.2">
      <c r="H1285" s="14" t="e">
        <f t="shared" ref="H1285:H1348" si="246">LN(E1285)</f>
        <v>#NUM!</v>
      </c>
      <c r="I1285" s="104" t="e">
        <f>IF(ISNUMBER(results!C$38),4*PI()*F1285/((G1285*0.001)^2*results!C$38),4*PI()*F1285/((G1285*0.001)^2*results!D$38))</f>
        <v>#DIV/0!</v>
      </c>
      <c r="J1285" s="15">
        <f t="shared" ref="J1285:J1348" si="247">IF(J1284="","",IF(J1284+V$5&lt;=LN(X$9),J1284+V$5,J1284))</f>
        <v>5.6999999999999877</v>
      </c>
      <c r="K1285" s="5">
        <f t="shared" si="240"/>
        <v>302</v>
      </c>
      <c r="L1285" s="1">
        <f t="shared" si="241"/>
        <v>5.6970934865054046</v>
      </c>
      <c r="M1285" s="2">
        <f t="shared" si="242"/>
        <v>18.013677216545513</v>
      </c>
      <c r="N1285" s="3" t="b">
        <f t="shared" si="239"/>
        <v>0</v>
      </c>
      <c r="O1285" s="3" t="str">
        <f t="shared" ref="O1285:O1348" si="248">IF(NOT(N1285=FALSE),MATCH(N1285,H:H),"")</f>
        <v/>
      </c>
      <c r="P1285" s="4" t="str">
        <f t="shared" ref="P1285:P1348" si="249">IF(NOT(OR(O1285=O1284,N1285=FALSE)),INDEX(H:H,O1285),"")</f>
        <v/>
      </c>
      <c r="Q1285" s="4" t="str">
        <f t="shared" ref="Q1285:Q1348" si="250">IF(NOT(OR(O1285=O1284,N1285=FALSE)),INDEX(I:I,O1285),"")</f>
        <v/>
      </c>
      <c r="R1285" s="4" t="str">
        <f t="shared" si="243"/>
        <v/>
      </c>
      <c r="S1285" s="4" t="str">
        <f t="shared" si="244"/>
        <v/>
      </c>
      <c r="T1285" s="100" t="str">
        <f t="shared" si="245"/>
        <v/>
      </c>
      <c r="V1285" s="113"/>
    </row>
    <row r="1286" spans="8:22" s="103" customFormat="1" x14ac:dyDescent="0.2">
      <c r="H1286" s="14" t="e">
        <f t="shared" si="246"/>
        <v>#NUM!</v>
      </c>
      <c r="I1286" s="104" t="e">
        <f>IF(ISNUMBER(results!C$38),4*PI()*F1286/((G1286*0.001)^2*results!C$38),4*PI()*F1286/((G1286*0.001)^2*results!D$38))</f>
        <v>#DIV/0!</v>
      </c>
      <c r="J1286" s="15">
        <f t="shared" si="247"/>
        <v>5.6999999999999877</v>
      </c>
      <c r="K1286" s="5">
        <f t="shared" si="240"/>
        <v>302</v>
      </c>
      <c r="L1286" s="1">
        <f t="shared" si="241"/>
        <v>5.6970934865054046</v>
      </c>
      <c r="M1286" s="2">
        <f t="shared" si="242"/>
        <v>18.013677216545513</v>
      </c>
      <c r="N1286" s="3" t="b">
        <f t="shared" ref="N1286:N1349" si="251">IF(AND((N1285+V$5)&lt;V$4,NOT(N1285=FALSE)),N1285+V$5)</f>
        <v>0</v>
      </c>
      <c r="O1286" s="3" t="str">
        <f t="shared" si="248"/>
        <v/>
      </c>
      <c r="P1286" s="4" t="str">
        <f t="shared" si="249"/>
        <v/>
      </c>
      <c r="Q1286" s="4" t="str">
        <f t="shared" si="250"/>
        <v/>
      </c>
      <c r="R1286" s="4" t="str">
        <f t="shared" si="243"/>
        <v/>
      </c>
      <c r="S1286" s="4" t="str">
        <f t="shared" si="244"/>
        <v/>
      </c>
      <c r="T1286" s="100" t="str">
        <f t="shared" si="245"/>
        <v/>
      </c>
      <c r="V1286" s="113"/>
    </row>
    <row r="1287" spans="8:22" s="103" customFormat="1" x14ac:dyDescent="0.2">
      <c r="H1287" s="14" t="e">
        <f t="shared" si="246"/>
        <v>#NUM!</v>
      </c>
      <c r="I1287" s="104" t="e">
        <f>IF(ISNUMBER(results!C$38),4*PI()*F1287/((G1287*0.001)^2*results!C$38),4*PI()*F1287/((G1287*0.001)^2*results!D$38))</f>
        <v>#DIV/0!</v>
      </c>
      <c r="J1287" s="15">
        <f t="shared" si="247"/>
        <v>5.6999999999999877</v>
      </c>
      <c r="K1287" s="5">
        <f t="shared" si="240"/>
        <v>302</v>
      </c>
      <c r="L1287" s="1">
        <f t="shared" si="241"/>
        <v>5.6970934865054046</v>
      </c>
      <c r="M1287" s="2">
        <f t="shared" si="242"/>
        <v>18.013677216545513</v>
      </c>
      <c r="N1287" s="3" t="b">
        <f t="shared" si="251"/>
        <v>0</v>
      </c>
      <c r="O1287" s="3" t="str">
        <f t="shared" si="248"/>
        <v/>
      </c>
      <c r="P1287" s="4" t="str">
        <f t="shared" si="249"/>
        <v/>
      </c>
      <c r="Q1287" s="4" t="str">
        <f t="shared" si="250"/>
        <v/>
      </c>
      <c r="R1287" s="4" t="str">
        <f t="shared" si="243"/>
        <v/>
      </c>
      <c r="S1287" s="4" t="str">
        <f t="shared" si="244"/>
        <v/>
      </c>
      <c r="T1287" s="100" t="str">
        <f t="shared" si="245"/>
        <v/>
      </c>
      <c r="V1287" s="113"/>
    </row>
    <row r="1288" spans="8:22" s="103" customFormat="1" x14ac:dyDescent="0.2">
      <c r="H1288" s="14" t="e">
        <f t="shared" si="246"/>
        <v>#NUM!</v>
      </c>
      <c r="I1288" s="104" t="e">
        <f>IF(ISNUMBER(results!C$38),4*PI()*F1288/((G1288*0.001)^2*results!C$38),4*PI()*F1288/((G1288*0.001)^2*results!D$38))</f>
        <v>#DIV/0!</v>
      </c>
      <c r="J1288" s="15">
        <f t="shared" si="247"/>
        <v>5.6999999999999877</v>
      </c>
      <c r="K1288" s="5">
        <f t="shared" si="240"/>
        <v>302</v>
      </c>
      <c r="L1288" s="1">
        <f t="shared" si="241"/>
        <v>5.6970934865054046</v>
      </c>
      <c r="M1288" s="2">
        <f t="shared" si="242"/>
        <v>18.013677216545513</v>
      </c>
      <c r="N1288" s="3" t="b">
        <f t="shared" si="251"/>
        <v>0</v>
      </c>
      <c r="O1288" s="3" t="str">
        <f t="shared" si="248"/>
        <v/>
      </c>
      <c r="P1288" s="4" t="str">
        <f t="shared" si="249"/>
        <v/>
      </c>
      <c r="Q1288" s="4" t="str">
        <f t="shared" si="250"/>
        <v/>
      </c>
      <c r="R1288" s="4" t="str">
        <f t="shared" si="243"/>
        <v/>
      </c>
      <c r="S1288" s="4" t="str">
        <f t="shared" si="244"/>
        <v/>
      </c>
      <c r="T1288" s="100" t="str">
        <f t="shared" si="245"/>
        <v/>
      </c>
      <c r="V1288" s="113"/>
    </row>
    <row r="1289" spans="8:22" s="103" customFormat="1" x14ac:dyDescent="0.2">
      <c r="H1289" s="14" t="e">
        <f t="shared" si="246"/>
        <v>#NUM!</v>
      </c>
      <c r="I1289" s="104" t="e">
        <f>IF(ISNUMBER(results!C$38),4*PI()*F1289/((G1289*0.001)^2*results!C$38),4*PI()*F1289/((G1289*0.001)^2*results!D$38))</f>
        <v>#DIV/0!</v>
      </c>
      <c r="J1289" s="15">
        <f t="shared" si="247"/>
        <v>5.6999999999999877</v>
      </c>
      <c r="K1289" s="5">
        <f t="shared" si="240"/>
        <v>302</v>
      </c>
      <c r="L1289" s="1">
        <f t="shared" si="241"/>
        <v>5.6970934865054046</v>
      </c>
      <c r="M1289" s="2">
        <f t="shared" si="242"/>
        <v>18.013677216545513</v>
      </c>
      <c r="N1289" s="3" t="b">
        <f t="shared" si="251"/>
        <v>0</v>
      </c>
      <c r="O1289" s="3" t="str">
        <f t="shared" si="248"/>
        <v/>
      </c>
      <c r="P1289" s="4" t="str">
        <f t="shared" si="249"/>
        <v/>
      </c>
      <c r="Q1289" s="4" t="str">
        <f t="shared" si="250"/>
        <v/>
      </c>
      <c r="R1289" s="4" t="str">
        <f t="shared" si="243"/>
        <v/>
      </c>
      <c r="S1289" s="4" t="str">
        <f t="shared" si="244"/>
        <v/>
      </c>
      <c r="T1289" s="100" t="str">
        <f t="shared" si="245"/>
        <v/>
      </c>
      <c r="V1289" s="113"/>
    </row>
    <row r="1290" spans="8:22" s="103" customFormat="1" x14ac:dyDescent="0.2">
      <c r="H1290" s="14" t="e">
        <f t="shared" si="246"/>
        <v>#NUM!</v>
      </c>
      <c r="I1290" s="104" t="e">
        <f>IF(ISNUMBER(results!C$38),4*PI()*F1290/((G1290*0.001)^2*results!C$38),4*PI()*F1290/((G1290*0.001)^2*results!D$38))</f>
        <v>#DIV/0!</v>
      </c>
      <c r="J1290" s="15">
        <f t="shared" si="247"/>
        <v>5.6999999999999877</v>
      </c>
      <c r="K1290" s="5">
        <f t="shared" si="240"/>
        <v>302</v>
      </c>
      <c r="L1290" s="1">
        <f t="shared" si="241"/>
        <v>5.6970934865054046</v>
      </c>
      <c r="M1290" s="2">
        <f t="shared" si="242"/>
        <v>18.013677216545513</v>
      </c>
      <c r="N1290" s="3" t="b">
        <f t="shared" si="251"/>
        <v>0</v>
      </c>
      <c r="O1290" s="3" t="str">
        <f t="shared" si="248"/>
        <v/>
      </c>
      <c r="P1290" s="4" t="str">
        <f t="shared" si="249"/>
        <v/>
      </c>
      <c r="Q1290" s="4" t="str">
        <f t="shared" si="250"/>
        <v/>
      </c>
      <c r="R1290" s="4" t="str">
        <f t="shared" si="243"/>
        <v/>
      </c>
      <c r="S1290" s="4" t="str">
        <f t="shared" si="244"/>
        <v/>
      </c>
      <c r="T1290" s="100" t="str">
        <f t="shared" si="245"/>
        <v/>
      </c>
      <c r="V1290" s="113"/>
    </row>
    <row r="1291" spans="8:22" s="103" customFormat="1" x14ac:dyDescent="0.2">
      <c r="H1291" s="14" t="e">
        <f t="shared" si="246"/>
        <v>#NUM!</v>
      </c>
      <c r="I1291" s="104" t="e">
        <f>IF(ISNUMBER(results!C$38),4*PI()*F1291/((G1291*0.001)^2*results!C$38),4*PI()*F1291/((G1291*0.001)^2*results!D$38))</f>
        <v>#DIV/0!</v>
      </c>
      <c r="J1291" s="15">
        <f t="shared" si="247"/>
        <v>5.6999999999999877</v>
      </c>
      <c r="K1291" s="5">
        <f t="shared" si="240"/>
        <v>302</v>
      </c>
      <c r="L1291" s="1">
        <f t="shared" si="241"/>
        <v>5.6970934865054046</v>
      </c>
      <c r="M1291" s="2">
        <f t="shared" si="242"/>
        <v>18.013677216545513</v>
      </c>
      <c r="N1291" s="3" t="b">
        <f t="shared" si="251"/>
        <v>0</v>
      </c>
      <c r="O1291" s="3" t="str">
        <f t="shared" si="248"/>
        <v/>
      </c>
      <c r="P1291" s="4" t="str">
        <f t="shared" si="249"/>
        <v/>
      </c>
      <c r="Q1291" s="4" t="str">
        <f t="shared" si="250"/>
        <v/>
      </c>
      <c r="R1291" s="4" t="str">
        <f t="shared" si="243"/>
        <v/>
      </c>
      <c r="S1291" s="4" t="str">
        <f t="shared" si="244"/>
        <v/>
      </c>
      <c r="T1291" s="100" t="str">
        <f t="shared" si="245"/>
        <v/>
      </c>
      <c r="V1291" s="113"/>
    </row>
    <row r="1292" spans="8:22" s="103" customFormat="1" x14ac:dyDescent="0.2">
      <c r="H1292" s="14" t="e">
        <f t="shared" si="246"/>
        <v>#NUM!</v>
      </c>
      <c r="I1292" s="104" t="e">
        <f>IF(ISNUMBER(results!C$38),4*PI()*F1292/((G1292*0.001)^2*results!C$38),4*PI()*F1292/((G1292*0.001)^2*results!D$38))</f>
        <v>#DIV/0!</v>
      </c>
      <c r="J1292" s="15">
        <f t="shared" si="247"/>
        <v>5.6999999999999877</v>
      </c>
      <c r="K1292" s="5">
        <f t="shared" si="240"/>
        <v>302</v>
      </c>
      <c r="L1292" s="1">
        <f t="shared" si="241"/>
        <v>5.6970934865054046</v>
      </c>
      <c r="M1292" s="2">
        <f t="shared" si="242"/>
        <v>18.013677216545513</v>
      </c>
      <c r="N1292" s="3" t="b">
        <f t="shared" si="251"/>
        <v>0</v>
      </c>
      <c r="O1292" s="3" t="str">
        <f t="shared" si="248"/>
        <v/>
      </c>
      <c r="P1292" s="4" t="str">
        <f t="shared" si="249"/>
        <v/>
      </c>
      <c r="Q1292" s="4" t="str">
        <f t="shared" si="250"/>
        <v/>
      </c>
      <c r="R1292" s="4" t="str">
        <f t="shared" si="243"/>
        <v/>
      </c>
      <c r="S1292" s="4" t="str">
        <f t="shared" si="244"/>
        <v/>
      </c>
      <c r="T1292" s="100" t="str">
        <f t="shared" si="245"/>
        <v/>
      </c>
      <c r="V1292" s="113"/>
    </row>
    <row r="1293" spans="8:22" s="103" customFormat="1" x14ac:dyDescent="0.2">
      <c r="H1293" s="14" t="e">
        <f t="shared" si="246"/>
        <v>#NUM!</v>
      </c>
      <c r="I1293" s="104" t="e">
        <f>IF(ISNUMBER(results!C$38),4*PI()*F1293/((G1293*0.001)^2*results!C$38),4*PI()*F1293/((G1293*0.001)^2*results!D$38))</f>
        <v>#DIV/0!</v>
      </c>
      <c r="J1293" s="15">
        <f t="shared" si="247"/>
        <v>5.6999999999999877</v>
      </c>
      <c r="K1293" s="5">
        <f t="shared" si="240"/>
        <v>302</v>
      </c>
      <c r="L1293" s="1">
        <f t="shared" si="241"/>
        <v>5.6970934865054046</v>
      </c>
      <c r="M1293" s="2">
        <f t="shared" si="242"/>
        <v>18.013677216545513</v>
      </c>
      <c r="N1293" s="3" t="b">
        <f t="shared" si="251"/>
        <v>0</v>
      </c>
      <c r="O1293" s="3" t="str">
        <f t="shared" si="248"/>
        <v/>
      </c>
      <c r="P1293" s="4" t="str">
        <f t="shared" si="249"/>
        <v/>
      </c>
      <c r="Q1293" s="4" t="str">
        <f t="shared" si="250"/>
        <v/>
      </c>
      <c r="R1293" s="4" t="str">
        <f t="shared" si="243"/>
        <v/>
      </c>
      <c r="S1293" s="4" t="str">
        <f t="shared" si="244"/>
        <v/>
      </c>
      <c r="T1293" s="100" t="str">
        <f t="shared" si="245"/>
        <v/>
      </c>
      <c r="V1293" s="113"/>
    </row>
    <row r="1294" spans="8:22" s="103" customFormat="1" x14ac:dyDescent="0.2">
      <c r="H1294" s="14" t="e">
        <f t="shared" si="246"/>
        <v>#NUM!</v>
      </c>
      <c r="I1294" s="104" t="e">
        <f>IF(ISNUMBER(results!C$38),4*PI()*F1294/((G1294*0.001)^2*results!C$38),4*PI()*F1294/((G1294*0.001)^2*results!D$38))</f>
        <v>#DIV/0!</v>
      </c>
      <c r="J1294" s="15">
        <f t="shared" si="247"/>
        <v>5.6999999999999877</v>
      </c>
      <c r="K1294" s="5">
        <f t="shared" si="240"/>
        <v>302</v>
      </c>
      <c r="L1294" s="1">
        <f t="shared" si="241"/>
        <v>5.6970934865054046</v>
      </c>
      <c r="M1294" s="2">
        <f t="shared" si="242"/>
        <v>18.013677216545513</v>
      </c>
      <c r="N1294" s="3" t="b">
        <f t="shared" si="251"/>
        <v>0</v>
      </c>
      <c r="O1294" s="3" t="str">
        <f t="shared" si="248"/>
        <v/>
      </c>
      <c r="P1294" s="4" t="str">
        <f t="shared" si="249"/>
        <v/>
      </c>
      <c r="Q1294" s="4" t="str">
        <f t="shared" si="250"/>
        <v/>
      </c>
      <c r="R1294" s="4" t="str">
        <f t="shared" si="243"/>
        <v/>
      </c>
      <c r="S1294" s="4" t="str">
        <f t="shared" si="244"/>
        <v/>
      </c>
      <c r="T1294" s="100" t="str">
        <f t="shared" si="245"/>
        <v/>
      </c>
      <c r="V1294" s="113"/>
    </row>
    <row r="1295" spans="8:22" s="103" customFormat="1" x14ac:dyDescent="0.2">
      <c r="H1295" s="14" t="e">
        <f t="shared" si="246"/>
        <v>#NUM!</v>
      </c>
      <c r="I1295" s="104" t="e">
        <f>IF(ISNUMBER(results!C$38),4*PI()*F1295/((G1295*0.001)^2*results!C$38),4*PI()*F1295/((G1295*0.001)^2*results!D$38))</f>
        <v>#DIV/0!</v>
      </c>
      <c r="J1295" s="15">
        <f t="shared" si="247"/>
        <v>5.6999999999999877</v>
      </c>
      <c r="K1295" s="5">
        <f t="shared" si="240"/>
        <v>302</v>
      </c>
      <c r="L1295" s="1">
        <f t="shared" si="241"/>
        <v>5.6970934865054046</v>
      </c>
      <c r="M1295" s="2">
        <f t="shared" si="242"/>
        <v>18.013677216545513</v>
      </c>
      <c r="N1295" s="3" t="b">
        <f t="shared" si="251"/>
        <v>0</v>
      </c>
      <c r="O1295" s="3" t="str">
        <f t="shared" si="248"/>
        <v/>
      </c>
      <c r="P1295" s="4" t="str">
        <f t="shared" si="249"/>
        <v/>
      </c>
      <c r="Q1295" s="4" t="str">
        <f t="shared" si="250"/>
        <v/>
      </c>
      <c r="R1295" s="4" t="str">
        <f t="shared" si="243"/>
        <v/>
      </c>
      <c r="S1295" s="4" t="str">
        <f t="shared" si="244"/>
        <v/>
      </c>
      <c r="T1295" s="100" t="str">
        <f t="shared" si="245"/>
        <v/>
      </c>
      <c r="V1295" s="113"/>
    </row>
    <row r="1296" spans="8:22" s="103" customFormat="1" x14ac:dyDescent="0.2">
      <c r="H1296" s="14" t="e">
        <f t="shared" si="246"/>
        <v>#NUM!</v>
      </c>
      <c r="I1296" s="104" t="e">
        <f>IF(ISNUMBER(results!C$38),4*PI()*F1296/((G1296*0.001)^2*results!C$38),4*PI()*F1296/((G1296*0.001)^2*results!D$38))</f>
        <v>#DIV/0!</v>
      </c>
      <c r="J1296" s="15">
        <f t="shared" si="247"/>
        <v>5.6999999999999877</v>
      </c>
      <c r="K1296" s="5">
        <f t="shared" si="240"/>
        <v>302</v>
      </c>
      <c r="L1296" s="1">
        <f t="shared" si="241"/>
        <v>5.6970934865054046</v>
      </c>
      <c r="M1296" s="2">
        <f t="shared" si="242"/>
        <v>18.013677216545513</v>
      </c>
      <c r="N1296" s="3" t="b">
        <f t="shared" si="251"/>
        <v>0</v>
      </c>
      <c r="O1296" s="3" t="str">
        <f t="shared" si="248"/>
        <v/>
      </c>
      <c r="P1296" s="4" t="str">
        <f t="shared" si="249"/>
        <v/>
      </c>
      <c r="Q1296" s="4" t="str">
        <f t="shared" si="250"/>
        <v/>
      </c>
      <c r="R1296" s="4" t="str">
        <f t="shared" si="243"/>
        <v/>
      </c>
      <c r="S1296" s="4" t="str">
        <f t="shared" si="244"/>
        <v/>
      </c>
      <c r="T1296" s="100" t="str">
        <f t="shared" si="245"/>
        <v/>
      </c>
      <c r="V1296" s="113"/>
    </row>
    <row r="1297" spans="8:22" s="103" customFormat="1" x14ac:dyDescent="0.2">
      <c r="H1297" s="14" t="e">
        <f t="shared" si="246"/>
        <v>#NUM!</v>
      </c>
      <c r="I1297" s="104" t="e">
        <f>IF(ISNUMBER(results!C$38),4*PI()*F1297/((G1297*0.001)^2*results!C$38),4*PI()*F1297/((G1297*0.001)^2*results!D$38))</f>
        <v>#DIV/0!</v>
      </c>
      <c r="J1297" s="15">
        <f t="shared" si="247"/>
        <v>5.6999999999999877</v>
      </c>
      <c r="K1297" s="5">
        <f t="shared" si="240"/>
        <v>302</v>
      </c>
      <c r="L1297" s="1">
        <f t="shared" si="241"/>
        <v>5.6970934865054046</v>
      </c>
      <c r="M1297" s="2">
        <f t="shared" si="242"/>
        <v>18.013677216545513</v>
      </c>
      <c r="N1297" s="3" t="b">
        <f t="shared" si="251"/>
        <v>0</v>
      </c>
      <c r="O1297" s="3" t="str">
        <f t="shared" si="248"/>
        <v/>
      </c>
      <c r="P1297" s="4" t="str">
        <f t="shared" si="249"/>
        <v/>
      </c>
      <c r="Q1297" s="4" t="str">
        <f t="shared" si="250"/>
        <v/>
      </c>
      <c r="R1297" s="4" t="str">
        <f t="shared" si="243"/>
        <v/>
      </c>
      <c r="S1297" s="4" t="str">
        <f t="shared" si="244"/>
        <v/>
      </c>
      <c r="T1297" s="100" t="str">
        <f t="shared" si="245"/>
        <v/>
      </c>
      <c r="V1297" s="113"/>
    </row>
    <row r="1298" spans="8:22" s="103" customFormat="1" x14ac:dyDescent="0.2">
      <c r="H1298" s="14" t="e">
        <f t="shared" si="246"/>
        <v>#NUM!</v>
      </c>
      <c r="I1298" s="104" t="e">
        <f>IF(ISNUMBER(results!C$38),4*PI()*F1298/((G1298*0.001)^2*results!C$38),4*PI()*F1298/((G1298*0.001)^2*results!D$38))</f>
        <v>#DIV/0!</v>
      </c>
      <c r="J1298" s="15">
        <f t="shared" si="247"/>
        <v>5.6999999999999877</v>
      </c>
      <c r="K1298" s="5">
        <f t="shared" si="240"/>
        <v>302</v>
      </c>
      <c r="L1298" s="1">
        <f t="shared" si="241"/>
        <v>5.6970934865054046</v>
      </c>
      <c r="M1298" s="2">
        <f t="shared" si="242"/>
        <v>18.013677216545513</v>
      </c>
      <c r="N1298" s="3" t="b">
        <f t="shared" si="251"/>
        <v>0</v>
      </c>
      <c r="O1298" s="3" t="str">
        <f t="shared" si="248"/>
        <v/>
      </c>
      <c r="P1298" s="4" t="str">
        <f t="shared" si="249"/>
        <v/>
      </c>
      <c r="Q1298" s="4" t="str">
        <f t="shared" si="250"/>
        <v/>
      </c>
      <c r="R1298" s="4" t="str">
        <f t="shared" si="243"/>
        <v/>
      </c>
      <c r="S1298" s="4" t="str">
        <f t="shared" si="244"/>
        <v/>
      </c>
      <c r="T1298" s="100" t="str">
        <f t="shared" si="245"/>
        <v/>
      </c>
      <c r="V1298" s="113"/>
    </row>
    <row r="1299" spans="8:22" s="103" customFormat="1" x14ac:dyDescent="0.2">
      <c r="H1299" s="14" t="e">
        <f t="shared" si="246"/>
        <v>#NUM!</v>
      </c>
      <c r="I1299" s="104" t="e">
        <f>IF(ISNUMBER(results!C$38),4*PI()*F1299/((G1299*0.001)^2*results!C$38),4*PI()*F1299/((G1299*0.001)^2*results!D$38))</f>
        <v>#DIV/0!</v>
      </c>
      <c r="J1299" s="15">
        <f t="shared" si="247"/>
        <v>5.6999999999999877</v>
      </c>
      <c r="K1299" s="5">
        <f t="shared" si="240"/>
        <v>302</v>
      </c>
      <c r="L1299" s="1">
        <f t="shared" si="241"/>
        <v>5.6970934865054046</v>
      </c>
      <c r="M1299" s="2">
        <f t="shared" si="242"/>
        <v>18.013677216545513</v>
      </c>
      <c r="N1299" s="3" t="b">
        <f t="shared" si="251"/>
        <v>0</v>
      </c>
      <c r="O1299" s="3" t="str">
        <f t="shared" si="248"/>
        <v/>
      </c>
      <c r="P1299" s="4" t="str">
        <f t="shared" si="249"/>
        <v/>
      </c>
      <c r="Q1299" s="4" t="str">
        <f t="shared" si="250"/>
        <v/>
      </c>
      <c r="R1299" s="4" t="str">
        <f t="shared" si="243"/>
        <v/>
      </c>
      <c r="S1299" s="4" t="str">
        <f t="shared" si="244"/>
        <v/>
      </c>
      <c r="T1299" s="100" t="str">
        <f t="shared" si="245"/>
        <v/>
      </c>
      <c r="V1299" s="113"/>
    </row>
    <row r="1300" spans="8:22" s="103" customFormat="1" x14ac:dyDescent="0.2">
      <c r="H1300" s="14" t="e">
        <f t="shared" si="246"/>
        <v>#NUM!</v>
      </c>
      <c r="I1300" s="104" t="e">
        <f>IF(ISNUMBER(results!C$38),4*PI()*F1300/((G1300*0.001)^2*results!C$38),4*PI()*F1300/((G1300*0.001)^2*results!D$38))</f>
        <v>#DIV/0!</v>
      </c>
      <c r="J1300" s="15">
        <f t="shared" si="247"/>
        <v>5.6999999999999877</v>
      </c>
      <c r="K1300" s="5">
        <f t="shared" si="240"/>
        <v>302</v>
      </c>
      <c r="L1300" s="1">
        <f t="shared" si="241"/>
        <v>5.6970934865054046</v>
      </c>
      <c r="M1300" s="2">
        <f t="shared" si="242"/>
        <v>18.013677216545513</v>
      </c>
      <c r="N1300" s="3" t="b">
        <f t="shared" si="251"/>
        <v>0</v>
      </c>
      <c r="O1300" s="3" t="str">
        <f t="shared" si="248"/>
        <v/>
      </c>
      <c r="P1300" s="4" t="str">
        <f t="shared" si="249"/>
        <v/>
      </c>
      <c r="Q1300" s="4" t="str">
        <f t="shared" si="250"/>
        <v/>
      </c>
      <c r="R1300" s="4" t="str">
        <f t="shared" si="243"/>
        <v/>
      </c>
      <c r="S1300" s="4" t="str">
        <f t="shared" si="244"/>
        <v/>
      </c>
      <c r="T1300" s="100" t="str">
        <f t="shared" si="245"/>
        <v/>
      </c>
      <c r="V1300" s="113"/>
    </row>
    <row r="1301" spans="8:22" s="103" customFormat="1" x14ac:dyDescent="0.2">
      <c r="H1301" s="14" t="e">
        <f t="shared" si="246"/>
        <v>#NUM!</v>
      </c>
      <c r="I1301" s="104" t="e">
        <f>IF(ISNUMBER(results!C$38),4*PI()*F1301/((G1301*0.001)^2*results!C$38),4*PI()*F1301/((G1301*0.001)^2*results!D$38))</f>
        <v>#DIV/0!</v>
      </c>
      <c r="J1301" s="15">
        <f t="shared" si="247"/>
        <v>5.6999999999999877</v>
      </c>
      <c r="K1301" s="5">
        <f t="shared" si="240"/>
        <v>302</v>
      </c>
      <c r="L1301" s="1">
        <f t="shared" si="241"/>
        <v>5.6970934865054046</v>
      </c>
      <c r="M1301" s="2">
        <f t="shared" si="242"/>
        <v>18.013677216545513</v>
      </c>
      <c r="N1301" s="3" t="b">
        <f t="shared" si="251"/>
        <v>0</v>
      </c>
      <c r="O1301" s="3" t="str">
        <f t="shared" si="248"/>
        <v/>
      </c>
      <c r="P1301" s="4" t="str">
        <f t="shared" si="249"/>
        <v/>
      </c>
      <c r="Q1301" s="4" t="str">
        <f t="shared" si="250"/>
        <v/>
      </c>
      <c r="R1301" s="4" t="str">
        <f t="shared" si="243"/>
        <v/>
      </c>
      <c r="S1301" s="4" t="str">
        <f t="shared" si="244"/>
        <v/>
      </c>
      <c r="T1301" s="100" t="str">
        <f t="shared" si="245"/>
        <v/>
      </c>
      <c r="V1301" s="113"/>
    </row>
    <row r="1302" spans="8:22" s="103" customFormat="1" x14ac:dyDescent="0.2">
      <c r="H1302" s="14" t="e">
        <f t="shared" si="246"/>
        <v>#NUM!</v>
      </c>
      <c r="I1302" s="104" t="e">
        <f>IF(ISNUMBER(results!C$38),4*PI()*F1302/((G1302*0.001)^2*results!C$38),4*PI()*F1302/((G1302*0.001)^2*results!D$38))</f>
        <v>#DIV/0!</v>
      </c>
      <c r="J1302" s="15">
        <f t="shared" si="247"/>
        <v>5.6999999999999877</v>
      </c>
      <c r="K1302" s="5">
        <f t="shared" si="240"/>
        <v>302</v>
      </c>
      <c r="L1302" s="1">
        <f t="shared" si="241"/>
        <v>5.6970934865054046</v>
      </c>
      <c r="M1302" s="2">
        <f t="shared" si="242"/>
        <v>18.013677216545513</v>
      </c>
      <c r="N1302" s="3" t="b">
        <f t="shared" si="251"/>
        <v>0</v>
      </c>
      <c r="O1302" s="3" t="str">
        <f t="shared" si="248"/>
        <v/>
      </c>
      <c r="P1302" s="4" t="str">
        <f t="shared" si="249"/>
        <v/>
      </c>
      <c r="Q1302" s="4" t="str">
        <f t="shared" si="250"/>
        <v/>
      </c>
      <c r="R1302" s="4" t="str">
        <f t="shared" si="243"/>
        <v/>
      </c>
      <c r="S1302" s="4" t="str">
        <f t="shared" si="244"/>
        <v/>
      </c>
      <c r="T1302" s="100" t="str">
        <f t="shared" si="245"/>
        <v/>
      </c>
      <c r="V1302" s="113"/>
    </row>
    <row r="1303" spans="8:22" s="103" customFormat="1" x14ac:dyDescent="0.2">
      <c r="H1303" s="14" t="e">
        <f t="shared" si="246"/>
        <v>#NUM!</v>
      </c>
      <c r="I1303" s="104" t="e">
        <f>IF(ISNUMBER(results!C$38),4*PI()*F1303/((G1303*0.001)^2*results!C$38),4*PI()*F1303/((G1303*0.001)^2*results!D$38))</f>
        <v>#DIV/0!</v>
      </c>
      <c r="J1303" s="15">
        <f t="shared" si="247"/>
        <v>5.6999999999999877</v>
      </c>
      <c r="K1303" s="5">
        <f t="shared" si="240"/>
        <v>302</v>
      </c>
      <c r="L1303" s="1">
        <f t="shared" si="241"/>
        <v>5.6970934865054046</v>
      </c>
      <c r="M1303" s="2">
        <f t="shared" si="242"/>
        <v>18.013677216545513</v>
      </c>
      <c r="N1303" s="3" t="b">
        <f t="shared" si="251"/>
        <v>0</v>
      </c>
      <c r="O1303" s="3" t="str">
        <f t="shared" si="248"/>
        <v/>
      </c>
      <c r="P1303" s="4" t="str">
        <f t="shared" si="249"/>
        <v/>
      </c>
      <c r="Q1303" s="4" t="str">
        <f t="shared" si="250"/>
        <v/>
      </c>
      <c r="R1303" s="4" t="str">
        <f t="shared" si="243"/>
        <v/>
      </c>
      <c r="S1303" s="4" t="str">
        <f t="shared" si="244"/>
        <v/>
      </c>
      <c r="T1303" s="100" t="str">
        <f t="shared" si="245"/>
        <v/>
      </c>
      <c r="V1303" s="113"/>
    </row>
    <row r="1304" spans="8:22" s="103" customFormat="1" x14ac:dyDescent="0.2">
      <c r="H1304" s="14" t="e">
        <f t="shared" si="246"/>
        <v>#NUM!</v>
      </c>
      <c r="I1304" s="104" t="e">
        <f>IF(ISNUMBER(results!C$38),4*PI()*F1304/((G1304*0.001)^2*results!C$38),4*PI()*F1304/((G1304*0.001)^2*results!D$38))</f>
        <v>#DIV/0!</v>
      </c>
      <c r="J1304" s="15">
        <f t="shared" si="247"/>
        <v>5.6999999999999877</v>
      </c>
      <c r="K1304" s="5">
        <f t="shared" si="240"/>
        <v>302</v>
      </c>
      <c r="L1304" s="1">
        <f t="shared" si="241"/>
        <v>5.6970934865054046</v>
      </c>
      <c r="M1304" s="2">
        <f t="shared" si="242"/>
        <v>18.013677216545513</v>
      </c>
      <c r="N1304" s="3" t="b">
        <f t="shared" si="251"/>
        <v>0</v>
      </c>
      <c r="O1304" s="3" t="str">
        <f t="shared" si="248"/>
        <v/>
      </c>
      <c r="P1304" s="4" t="str">
        <f t="shared" si="249"/>
        <v/>
      </c>
      <c r="Q1304" s="4" t="str">
        <f t="shared" si="250"/>
        <v/>
      </c>
      <c r="R1304" s="4" t="str">
        <f t="shared" si="243"/>
        <v/>
      </c>
      <c r="S1304" s="4" t="str">
        <f t="shared" si="244"/>
        <v/>
      </c>
      <c r="T1304" s="100" t="str">
        <f t="shared" si="245"/>
        <v/>
      </c>
      <c r="V1304" s="113"/>
    </row>
    <row r="1305" spans="8:22" s="103" customFormat="1" x14ac:dyDescent="0.2">
      <c r="H1305" s="14" t="e">
        <f t="shared" si="246"/>
        <v>#NUM!</v>
      </c>
      <c r="I1305" s="104" t="e">
        <f>IF(ISNUMBER(results!C$38),4*PI()*F1305/((G1305*0.001)^2*results!C$38),4*PI()*F1305/((G1305*0.001)^2*results!D$38))</f>
        <v>#DIV/0!</v>
      </c>
      <c r="J1305" s="15">
        <f t="shared" si="247"/>
        <v>5.6999999999999877</v>
      </c>
      <c r="K1305" s="5">
        <f t="shared" si="240"/>
        <v>302</v>
      </c>
      <c r="L1305" s="1">
        <f t="shared" si="241"/>
        <v>5.6970934865054046</v>
      </c>
      <c r="M1305" s="2">
        <f t="shared" si="242"/>
        <v>18.013677216545513</v>
      </c>
      <c r="N1305" s="3" t="b">
        <f t="shared" si="251"/>
        <v>0</v>
      </c>
      <c r="O1305" s="3" t="str">
        <f t="shared" si="248"/>
        <v/>
      </c>
      <c r="P1305" s="4" t="str">
        <f t="shared" si="249"/>
        <v/>
      </c>
      <c r="Q1305" s="4" t="str">
        <f t="shared" si="250"/>
        <v/>
      </c>
      <c r="R1305" s="4" t="str">
        <f t="shared" si="243"/>
        <v/>
      </c>
      <c r="S1305" s="4" t="str">
        <f t="shared" si="244"/>
        <v/>
      </c>
      <c r="T1305" s="100" t="str">
        <f t="shared" si="245"/>
        <v/>
      </c>
      <c r="V1305" s="113"/>
    </row>
    <row r="1306" spans="8:22" s="103" customFormat="1" x14ac:dyDescent="0.2">
      <c r="H1306" s="14" t="e">
        <f t="shared" si="246"/>
        <v>#NUM!</v>
      </c>
      <c r="I1306" s="104" t="e">
        <f>IF(ISNUMBER(results!C$38),4*PI()*F1306/((G1306*0.001)^2*results!C$38),4*PI()*F1306/((G1306*0.001)^2*results!D$38))</f>
        <v>#DIV/0!</v>
      </c>
      <c r="J1306" s="15">
        <f t="shared" si="247"/>
        <v>5.6999999999999877</v>
      </c>
      <c r="K1306" s="5">
        <f t="shared" si="240"/>
        <v>302</v>
      </c>
      <c r="L1306" s="1">
        <f t="shared" si="241"/>
        <v>5.6970934865054046</v>
      </c>
      <c r="M1306" s="2">
        <f t="shared" si="242"/>
        <v>18.013677216545513</v>
      </c>
      <c r="N1306" s="3" t="b">
        <f t="shared" si="251"/>
        <v>0</v>
      </c>
      <c r="O1306" s="3" t="str">
        <f t="shared" si="248"/>
        <v/>
      </c>
      <c r="P1306" s="4" t="str">
        <f t="shared" si="249"/>
        <v/>
      </c>
      <c r="Q1306" s="4" t="str">
        <f t="shared" si="250"/>
        <v/>
      </c>
      <c r="R1306" s="4" t="str">
        <f t="shared" si="243"/>
        <v/>
      </c>
      <c r="S1306" s="4" t="str">
        <f t="shared" si="244"/>
        <v/>
      </c>
      <c r="T1306" s="100" t="str">
        <f t="shared" si="245"/>
        <v/>
      </c>
      <c r="V1306" s="113"/>
    </row>
    <row r="1307" spans="8:22" s="103" customFormat="1" x14ac:dyDescent="0.2">
      <c r="H1307" s="14" t="e">
        <f t="shared" si="246"/>
        <v>#NUM!</v>
      </c>
      <c r="I1307" s="104" t="e">
        <f>IF(ISNUMBER(results!C$38),4*PI()*F1307/((G1307*0.001)^2*results!C$38),4*PI()*F1307/((G1307*0.001)^2*results!D$38))</f>
        <v>#DIV/0!</v>
      </c>
      <c r="J1307" s="15">
        <f t="shared" si="247"/>
        <v>5.6999999999999877</v>
      </c>
      <c r="K1307" s="5">
        <f t="shared" si="240"/>
        <v>302</v>
      </c>
      <c r="L1307" s="1">
        <f t="shared" si="241"/>
        <v>5.6970934865054046</v>
      </c>
      <c r="M1307" s="2">
        <f t="shared" si="242"/>
        <v>18.013677216545513</v>
      </c>
      <c r="N1307" s="3" t="b">
        <f t="shared" si="251"/>
        <v>0</v>
      </c>
      <c r="O1307" s="3" t="str">
        <f t="shared" si="248"/>
        <v/>
      </c>
      <c r="P1307" s="4" t="str">
        <f t="shared" si="249"/>
        <v/>
      </c>
      <c r="Q1307" s="4" t="str">
        <f t="shared" si="250"/>
        <v/>
      </c>
      <c r="R1307" s="4" t="str">
        <f t="shared" si="243"/>
        <v/>
      </c>
      <c r="S1307" s="4" t="str">
        <f t="shared" si="244"/>
        <v/>
      </c>
      <c r="T1307" s="100" t="str">
        <f t="shared" si="245"/>
        <v/>
      </c>
      <c r="V1307" s="113"/>
    </row>
    <row r="1308" spans="8:22" s="103" customFormat="1" x14ac:dyDescent="0.2">
      <c r="H1308" s="14" t="e">
        <f t="shared" si="246"/>
        <v>#NUM!</v>
      </c>
      <c r="I1308" s="104" t="e">
        <f>IF(ISNUMBER(results!C$38),4*PI()*F1308/((G1308*0.001)^2*results!C$38),4*PI()*F1308/((G1308*0.001)^2*results!D$38))</f>
        <v>#DIV/0!</v>
      </c>
      <c r="J1308" s="15">
        <f t="shared" si="247"/>
        <v>5.6999999999999877</v>
      </c>
      <c r="K1308" s="5">
        <f t="shared" si="240"/>
        <v>302</v>
      </c>
      <c r="L1308" s="1">
        <f t="shared" si="241"/>
        <v>5.6970934865054046</v>
      </c>
      <c r="M1308" s="2">
        <f t="shared" si="242"/>
        <v>18.013677216545513</v>
      </c>
      <c r="N1308" s="3" t="b">
        <f t="shared" si="251"/>
        <v>0</v>
      </c>
      <c r="O1308" s="3" t="str">
        <f t="shared" si="248"/>
        <v/>
      </c>
      <c r="P1308" s="4" t="str">
        <f t="shared" si="249"/>
        <v/>
      </c>
      <c r="Q1308" s="4" t="str">
        <f t="shared" si="250"/>
        <v/>
      </c>
      <c r="R1308" s="4" t="str">
        <f t="shared" si="243"/>
        <v/>
      </c>
      <c r="S1308" s="4" t="str">
        <f t="shared" si="244"/>
        <v/>
      </c>
      <c r="T1308" s="100" t="str">
        <f t="shared" si="245"/>
        <v/>
      </c>
      <c r="V1308" s="113"/>
    </row>
    <row r="1309" spans="8:22" s="103" customFormat="1" x14ac:dyDescent="0.2">
      <c r="H1309" s="14" t="e">
        <f t="shared" si="246"/>
        <v>#NUM!</v>
      </c>
      <c r="I1309" s="104" t="e">
        <f>IF(ISNUMBER(results!C$38),4*PI()*F1309/((G1309*0.001)^2*results!C$38),4*PI()*F1309/((G1309*0.001)^2*results!D$38))</f>
        <v>#DIV/0!</v>
      </c>
      <c r="J1309" s="15">
        <f t="shared" si="247"/>
        <v>5.6999999999999877</v>
      </c>
      <c r="K1309" s="5">
        <f t="shared" si="240"/>
        <v>302</v>
      </c>
      <c r="L1309" s="1">
        <f t="shared" si="241"/>
        <v>5.6970934865054046</v>
      </c>
      <c r="M1309" s="2">
        <f t="shared" si="242"/>
        <v>18.013677216545513</v>
      </c>
      <c r="N1309" s="3" t="b">
        <f t="shared" si="251"/>
        <v>0</v>
      </c>
      <c r="O1309" s="3" t="str">
        <f t="shared" si="248"/>
        <v/>
      </c>
      <c r="P1309" s="4" t="str">
        <f t="shared" si="249"/>
        <v/>
      </c>
      <c r="Q1309" s="4" t="str">
        <f t="shared" si="250"/>
        <v/>
      </c>
      <c r="R1309" s="4" t="str">
        <f t="shared" si="243"/>
        <v/>
      </c>
      <c r="S1309" s="4" t="str">
        <f t="shared" si="244"/>
        <v/>
      </c>
      <c r="T1309" s="100" t="str">
        <f t="shared" si="245"/>
        <v/>
      </c>
      <c r="V1309" s="113"/>
    </row>
    <row r="1310" spans="8:22" s="103" customFormat="1" x14ac:dyDescent="0.2">
      <c r="H1310" s="14" t="e">
        <f t="shared" si="246"/>
        <v>#NUM!</v>
      </c>
      <c r="I1310" s="104" t="e">
        <f>IF(ISNUMBER(results!C$38),4*PI()*F1310/((G1310*0.001)^2*results!C$38),4*PI()*F1310/((G1310*0.001)^2*results!D$38))</f>
        <v>#DIV/0!</v>
      </c>
      <c r="J1310" s="15">
        <f t="shared" si="247"/>
        <v>5.6999999999999877</v>
      </c>
      <c r="K1310" s="5">
        <f t="shared" si="240"/>
        <v>302</v>
      </c>
      <c r="L1310" s="1">
        <f t="shared" si="241"/>
        <v>5.6970934865054046</v>
      </c>
      <c r="M1310" s="2">
        <f t="shared" si="242"/>
        <v>18.013677216545513</v>
      </c>
      <c r="N1310" s="3" t="b">
        <f t="shared" si="251"/>
        <v>0</v>
      </c>
      <c r="O1310" s="3" t="str">
        <f t="shared" si="248"/>
        <v/>
      </c>
      <c r="P1310" s="4" t="str">
        <f t="shared" si="249"/>
        <v/>
      </c>
      <c r="Q1310" s="4" t="str">
        <f t="shared" si="250"/>
        <v/>
      </c>
      <c r="R1310" s="4" t="str">
        <f t="shared" si="243"/>
        <v/>
      </c>
      <c r="S1310" s="4" t="str">
        <f t="shared" si="244"/>
        <v/>
      </c>
      <c r="T1310" s="100" t="str">
        <f t="shared" si="245"/>
        <v/>
      </c>
      <c r="V1310" s="113"/>
    </row>
    <row r="1311" spans="8:22" s="103" customFormat="1" x14ac:dyDescent="0.2">
      <c r="H1311" s="14" t="e">
        <f t="shared" si="246"/>
        <v>#NUM!</v>
      </c>
      <c r="I1311" s="104" t="e">
        <f>IF(ISNUMBER(results!C$38),4*PI()*F1311/((G1311*0.001)^2*results!C$38),4*PI()*F1311/((G1311*0.001)^2*results!D$38))</f>
        <v>#DIV/0!</v>
      </c>
      <c r="J1311" s="15">
        <f t="shared" si="247"/>
        <v>5.6999999999999877</v>
      </c>
      <c r="K1311" s="5">
        <f t="shared" si="240"/>
        <v>302</v>
      </c>
      <c r="L1311" s="1">
        <f t="shared" si="241"/>
        <v>5.6970934865054046</v>
      </c>
      <c r="M1311" s="2">
        <f t="shared" si="242"/>
        <v>18.013677216545513</v>
      </c>
      <c r="N1311" s="3" t="b">
        <f t="shared" si="251"/>
        <v>0</v>
      </c>
      <c r="O1311" s="3" t="str">
        <f t="shared" si="248"/>
        <v/>
      </c>
      <c r="P1311" s="4" t="str">
        <f t="shared" si="249"/>
        <v/>
      </c>
      <c r="Q1311" s="4" t="str">
        <f t="shared" si="250"/>
        <v/>
      </c>
      <c r="R1311" s="4" t="str">
        <f t="shared" si="243"/>
        <v/>
      </c>
      <c r="S1311" s="4" t="str">
        <f t="shared" si="244"/>
        <v/>
      </c>
      <c r="T1311" s="100" t="str">
        <f t="shared" si="245"/>
        <v/>
      </c>
      <c r="V1311" s="113"/>
    </row>
    <row r="1312" spans="8:22" s="103" customFormat="1" x14ac:dyDescent="0.2">
      <c r="H1312" s="14" t="e">
        <f t="shared" si="246"/>
        <v>#NUM!</v>
      </c>
      <c r="I1312" s="104" t="e">
        <f>IF(ISNUMBER(results!C$38),4*PI()*F1312/((G1312*0.001)^2*results!C$38),4*PI()*F1312/((G1312*0.001)^2*results!D$38))</f>
        <v>#DIV/0!</v>
      </c>
      <c r="J1312" s="15">
        <f t="shared" si="247"/>
        <v>5.6999999999999877</v>
      </c>
      <c r="K1312" s="5">
        <f t="shared" si="240"/>
        <v>302</v>
      </c>
      <c r="L1312" s="1">
        <f t="shared" si="241"/>
        <v>5.6970934865054046</v>
      </c>
      <c r="M1312" s="2">
        <f t="shared" si="242"/>
        <v>18.013677216545513</v>
      </c>
      <c r="N1312" s="3" t="b">
        <f t="shared" si="251"/>
        <v>0</v>
      </c>
      <c r="O1312" s="3" t="str">
        <f t="shared" si="248"/>
        <v/>
      </c>
      <c r="P1312" s="4" t="str">
        <f t="shared" si="249"/>
        <v/>
      </c>
      <c r="Q1312" s="4" t="str">
        <f t="shared" si="250"/>
        <v/>
      </c>
      <c r="R1312" s="4" t="str">
        <f t="shared" si="243"/>
        <v/>
      </c>
      <c r="S1312" s="4" t="str">
        <f t="shared" si="244"/>
        <v/>
      </c>
      <c r="T1312" s="100" t="str">
        <f t="shared" si="245"/>
        <v/>
      </c>
      <c r="V1312" s="113"/>
    </row>
    <row r="1313" spans="8:22" s="103" customFormat="1" x14ac:dyDescent="0.2">
      <c r="H1313" s="14" t="e">
        <f t="shared" si="246"/>
        <v>#NUM!</v>
      </c>
      <c r="I1313" s="104" t="e">
        <f>IF(ISNUMBER(results!C$38),4*PI()*F1313/((G1313*0.001)^2*results!C$38),4*PI()*F1313/((G1313*0.001)^2*results!D$38))</f>
        <v>#DIV/0!</v>
      </c>
      <c r="J1313" s="15">
        <f t="shared" si="247"/>
        <v>5.6999999999999877</v>
      </c>
      <c r="K1313" s="5">
        <f t="shared" si="240"/>
        <v>302</v>
      </c>
      <c r="L1313" s="1">
        <f t="shared" si="241"/>
        <v>5.6970934865054046</v>
      </c>
      <c r="M1313" s="2">
        <f t="shared" si="242"/>
        <v>18.013677216545513</v>
      </c>
      <c r="N1313" s="3" t="b">
        <f t="shared" si="251"/>
        <v>0</v>
      </c>
      <c r="O1313" s="3" t="str">
        <f t="shared" si="248"/>
        <v/>
      </c>
      <c r="P1313" s="4" t="str">
        <f t="shared" si="249"/>
        <v/>
      </c>
      <c r="Q1313" s="4" t="str">
        <f t="shared" si="250"/>
        <v/>
      </c>
      <c r="R1313" s="4" t="str">
        <f t="shared" si="243"/>
        <v/>
      </c>
      <c r="S1313" s="4" t="str">
        <f t="shared" si="244"/>
        <v/>
      </c>
      <c r="T1313" s="100" t="str">
        <f t="shared" si="245"/>
        <v/>
      </c>
      <c r="V1313" s="113"/>
    </row>
    <row r="1314" spans="8:22" s="103" customFormat="1" x14ac:dyDescent="0.2">
      <c r="H1314" s="14" t="e">
        <f t="shared" si="246"/>
        <v>#NUM!</v>
      </c>
      <c r="I1314" s="104" t="e">
        <f>IF(ISNUMBER(results!C$38),4*PI()*F1314/((G1314*0.001)^2*results!C$38),4*PI()*F1314/((G1314*0.001)^2*results!D$38))</f>
        <v>#DIV/0!</v>
      </c>
      <c r="J1314" s="15">
        <f t="shared" si="247"/>
        <v>5.6999999999999877</v>
      </c>
      <c r="K1314" s="5">
        <f t="shared" si="240"/>
        <v>302</v>
      </c>
      <c r="L1314" s="1">
        <f t="shared" si="241"/>
        <v>5.6970934865054046</v>
      </c>
      <c r="M1314" s="2">
        <f t="shared" si="242"/>
        <v>18.013677216545513</v>
      </c>
      <c r="N1314" s="3" t="b">
        <f t="shared" si="251"/>
        <v>0</v>
      </c>
      <c r="O1314" s="3" t="str">
        <f t="shared" si="248"/>
        <v/>
      </c>
      <c r="P1314" s="4" t="str">
        <f t="shared" si="249"/>
        <v/>
      </c>
      <c r="Q1314" s="4" t="str">
        <f t="shared" si="250"/>
        <v/>
      </c>
      <c r="R1314" s="4" t="str">
        <f t="shared" si="243"/>
        <v/>
      </c>
      <c r="S1314" s="4" t="str">
        <f t="shared" si="244"/>
        <v/>
      </c>
      <c r="T1314" s="100" t="str">
        <f t="shared" si="245"/>
        <v/>
      </c>
      <c r="V1314" s="113"/>
    </row>
    <row r="1315" spans="8:22" s="103" customFormat="1" x14ac:dyDescent="0.2">
      <c r="H1315" s="14" t="e">
        <f t="shared" si="246"/>
        <v>#NUM!</v>
      </c>
      <c r="I1315" s="104" t="e">
        <f>IF(ISNUMBER(results!C$38),4*PI()*F1315/((G1315*0.001)^2*results!C$38),4*PI()*F1315/((G1315*0.001)^2*results!D$38))</f>
        <v>#DIV/0!</v>
      </c>
      <c r="J1315" s="15">
        <f t="shared" si="247"/>
        <v>5.6999999999999877</v>
      </c>
      <c r="K1315" s="5">
        <f t="shared" si="240"/>
        <v>302</v>
      </c>
      <c r="L1315" s="1">
        <f t="shared" si="241"/>
        <v>5.6970934865054046</v>
      </c>
      <c r="M1315" s="2">
        <f t="shared" si="242"/>
        <v>18.013677216545513</v>
      </c>
      <c r="N1315" s="3" t="b">
        <f t="shared" si="251"/>
        <v>0</v>
      </c>
      <c r="O1315" s="3" t="str">
        <f t="shared" si="248"/>
        <v/>
      </c>
      <c r="P1315" s="4" t="str">
        <f t="shared" si="249"/>
        <v/>
      </c>
      <c r="Q1315" s="4" t="str">
        <f t="shared" si="250"/>
        <v/>
      </c>
      <c r="R1315" s="4" t="str">
        <f t="shared" si="243"/>
        <v/>
      </c>
      <c r="S1315" s="4" t="str">
        <f t="shared" si="244"/>
        <v/>
      </c>
      <c r="T1315" s="100" t="str">
        <f t="shared" si="245"/>
        <v/>
      </c>
      <c r="V1315" s="113"/>
    </row>
    <row r="1316" spans="8:22" s="103" customFormat="1" x14ac:dyDescent="0.2">
      <c r="H1316" s="14" t="e">
        <f t="shared" si="246"/>
        <v>#NUM!</v>
      </c>
      <c r="I1316" s="104" t="e">
        <f>IF(ISNUMBER(results!C$38),4*PI()*F1316/((G1316*0.001)^2*results!C$38),4*PI()*F1316/((G1316*0.001)^2*results!D$38))</f>
        <v>#DIV/0!</v>
      </c>
      <c r="J1316" s="15">
        <f t="shared" si="247"/>
        <v>5.6999999999999877</v>
      </c>
      <c r="K1316" s="5">
        <f t="shared" si="240"/>
        <v>302</v>
      </c>
      <c r="L1316" s="1">
        <f t="shared" si="241"/>
        <v>5.6970934865054046</v>
      </c>
      <c r="M1316" s="2">
        <f t="shared" si="242"/>
        <v>18.013677216545513</v>
      </c>
      <c r="N1316" s="3" t="b">
        <f t="shared" si="251"/>
        <v>0</v>
      </c>
      <c r="O1316" s="3" t="str">
        <f t="shared" si="248"/>
        <v/>
      </c>
      <c r="P1316" s="4" t="str">
        <f t="shared" si="249"/>
        <v/>
      </c>
      <c r="Q1316" s="4" t="str">
        <f t="shared" si="250"/>
        <v/>
      </c>
      <c r="R1316" s="4" t="str">
        <f t="shared" si="243"/>
        <v/>
      </c>
      <c r="S1316" s="4" t="str">
        <f t="shared" si="244"/>
        <v/>
      </c>
      <c r="T1316" s="100" t="str">
        <f t="shared" si="245"/>
        <v/>
      </c>
      <c r="V1316" s="113"/>
    </row>
    <row r="1317" spans="8:22" s="103" customFormat="1" x14ac:dyDescent="0.2">
      <c r="H1317" s="14" t="e">
        <f t="shared" si="246"/>
        <v>#NUM!</v>
      </c>
      <c r="I1317" s="104" t="e">
        <f>IF(ISNUMBER(results!C$38),4*PI()*F1317/((G1317*0.001)^2*results!C$38),4*PI()*F1317/((G1317*0.001)^2*results!D$38))</f>
        <v>#DIV/0!</v>
      </c>
      <c r="J1317" s="15">
        <f t="shared" si="247"/>
        <v>5.6999999999999877</v>
      </c>
      <c r="K1317" s="5">
        <f t="shared" si="240"/>
        <v>302</v>
      </c>
      <c r="L1317" s="1">
        <f t="shared" si="241"/>
        <v>5.6970934865054046</v>
      </c>
      <c r="M1317" s="2">
        <f t="shared" si="242"/>
        <v>18.013677216545513</v>
      </c>
      <c r="N1317" s="3" t="b">
        <f t="shared" si="251"/>
        <v>0</v>
      </c>
      <c r="O1317" s="3" t="str">
        <f t="shared" si="248"/>
        <v/>
      </c>
      <c r="P1317" s="4" t="str">
        <f t="shared" si="249"/>
        <v/>
      </c>
      <c r="Q1317" s="4" t="str">
        <f t="shared" si="250"/>
        <v/>
      </c>
      <c r="R1317" s="4" t="str">
        <f t="shared" si="243"/>
        <v/>
      </c>
      <c r="S1317" s="4" t="str">
        <f t="shared" si="244"/>
        <v/>
      </c>
      <c r="T1317" s="100" t="str">
        <f t="shared" si="245"/>
        <v/>
      </c>
      <c r="V1317" s="113"/>
    </row>
    <row r="1318" spans="8:22" s="103" customFormat="1" x14ac:dyDescent="0.2">
      <c r="H1318" s="14" t="e">
        <f t="shared" si="246"/>
        <v>#NUM!</v>
      </c>
      <c r="I1318" s="104" t="e">
        <f>IF(ISNUMBER(results!C$38),4*PI()*F1318/((G1318*0.001)^2*results!C$38),4*PI()*F1318/((G1318*0.001)^2*results!D$38))</f>
        <v>#DIV/0!</v>
      </c>
      <c r="J1318" s="15">
        <f t="shared" si="247"/>
        <v>5.6999999999999877</v>
      </c>
      <c r="K1318" s="5">
        <f t="shared" si="240"/>
        <v>302</v>
      </c>
      <c r="L1318" s="1">
        <f t="shared" si="241"/>
        <v>5.6970934865054046</v>
      </c>
      <c r="M1318" s="2">
        <f t="shared" si="242"/>
        <v>18.013677216545513</v>
      </c>
      <c r="N1318" s="3" t="b">
        <f t="shared" si="251"/>
        <v>0</v>
      </c>
      <c r="O1318" s="3" t="str">
        <f t="shared" si="248"/>
        <v/>
      </c>
      <c r="P1318" s="4" t="str">
        <f t="shared" si="249"/>
        <v/>
      </c>
      <c r="Q1318" s="4" t="str">
        <f t="shared" si="250"/>
        <v/>
      </c>
      <c r="R1318" s="4" t="str">
        <f t="shared" si="243"/>
        <v/>
      </c>
      <c r="S1318" s="4" t="str">
        <f t="shared" si="244"/>
        <v/>
      </c>
      <c r="T1318" s="100" t="str">
        <f t="shared" si="245"/>
        <v/>
      </c>
      <c r="V1318" s="113"/>
    </row>
    <row r="1319" spans="8:22" s="103" customFormat="1" x14ac:dyDescent="0.2">
      <c r="H1319" s="14" t="e">
        <f t="shared" si="246"/>
        <v>#NUM!</v>
      </c>
      <c r="I1319" s="104" t="e">
        <f>IF(ISNUMBER(results!C$38),4*PI()*F1319/((G1319*0.001)^2*results!C$38),4*PI()*F1319/((G1319*0.001)^2*results!D$38))</f>
        <v>#DIV/0!</v>
      </c>
      <c r="J1319" s="15">
        <f t="shared" si="247"/>
        <v>5.6999999999999877</v>
      </c>
      <c r="K1319" s="5">
        <f t="shared" si="240"/>
        <v>302</v>
      </c>
      <c r="L1319" s="1">
        <f t="shared" si="241"/>
        <v>5.6970934865054046</v>
      </c>
      <c r="M1319" s="2">
        <f t="shared" si="242"/>
        <v>18.013677216545513</v>
      </c>
      <c r="N1319" s="3" t="b">
        <f t="shared" si="251"/>
        <v>0</v>
      </c>
      <c r="O1319" s="3" t="str">
        <f t="shared" si="248"/>
        <v/>
      </c>
      <c r="P1319" s="4" t="str">
        <f t="shared" si="249"/>
        <v/>
      </c>
      <c r="Q1319" s="4" t="str">
        <f t="shared" si="250"/>
        <v/>
      </c>
      <c r="R1319" s="4" t="str">
        <f t="shared" si="243"/>
        <v/>
      </c>
      <c r="S1319" s="4" t="str">
        <f t="shared" si="244"/>
        <v/>
      </c>
      <c r="T1319" s="100" t="str">
        <f t="shared" si="245"/>
        <v/>
      </c>
      <c r="V1319" s="113"/>
    </row>
    <row r="1320" spans="8:22" s="103" customFormat="1" x14ac:dyDescent="0.2">
      <c r="H1320" s="14" t="e">
        <f t="shared" si="246"/>
        <v>#NUM!</v>
      </c>
      <c r="I1320" s="104" t="e">
        <f>IF(ISNUMBER(results!C$38),4*PI()*F1320/((G1320*0.001)^2*results!C$38),4*PI()*F1320/((G1320*0.001)^2*results!D$38))</f>
        <v>#DIV/0!</v>
      </c>
      <c r="J1320" s="15">
        <f t="shared" si="247"/>
        <v>5.6999999999999877</v>
      </c>
      <c r="K1320" s="5">
        <f t="shared" si="240"/>
        <v>302</v>
      </c>
      <c r="L1320" s="1">
        <f t="shared" si="241"/>
        <v>5.6970934865054046</v>
      </c>
      <c r="M1320" s="2">
        <f t="shared" si="242"/>
        <v>18.013677216545513</v>
      </c>
      <c r="N1320" s="3" t="b">
        <f t="shared" si="251"/>
        <v>0</v>
      </c>
      <c r="O1320" s="3" t="str">
        <f t="shared" si="248"/>
        <v/>
      </c>
      <c r="P1320" s="4" t="str">
        <f t="shared" si="249"/>
        <v/>
      </c>
      <c r="Q1320" s="4" t="str">
        <f t="shared" si="250"/>
        <v/>
      </c>
      <c r="R1320" s="4" t="str">
        <f t="shared" si="243"/>
        <v/>
      </c>
      <c r="S1320" s="4" t="str">
        <f t="shared" si="244"/>
        <v/>
      </c>
      <c r="T1320" s="100" t="str">
        <f t="shared" si="245"/>
        <v/>
      </c>
      <c r="V1320" s="113"/>
    </row>
    <row r="1321" spans="8:22" s="103" customFormat="1" x14ac:dyDescent="0.2">
      <c r="H1321" s="14" t="e">
        <f t="shared" si="246"/>
        <v>#NUM!</v>
      </c>
      <c r="I1321" s="104" t="e">
        <f>IF(ISNUMBER(results!C$38),4*PI()*F1321/((G1321*0.001)^2*results!C$38),4*PI()*F1321/((G1321*0.001)^2*results!D$38))</f>
        <v>#DIV/0!</v>
      </c>
      <c r="J1321" s="15">
        <f t="shared" si="247"/>
        <v>5.6999999999999877</v>
      </c>
      <c r="K1321" s="5">
        <f t="shared" si="240"/>
        <v>302</v>
      </c>
      <c r="L1321" s="1">
        <f t="shared" si="241"/>
        <v>5.6970934865054046</v>
      </c>
      <c r="M1321" s="2">
        <f t="shared" si="242"/>
        <v>18.013677216545513</v>
      </c>
      <c r="N1321" s="3" t="b">
        <f t="shared" si="251"/>
        <v>0</v>
      </c>
      <c r="O1321" s="3" t="str">
        <f t="shared" si="248"/>
        <v/>
      </c>
      <c r="P1321" s="4" t="str">
        <f t="shared" si="249"/>
        <v/>
      </c>
      <c r="Q1321" s="4" t="str">
        <f t="shared" si="250"/>
        <v/>
      </c>
      <c r="R1321" s="4" t="str">
        <f t="shared" si="243"/>
        <v/>
      </c>
      <c r="S1321" s="4" t="str">
        <f t="shared" si="244"/>
        <v/>
      </c>
      <c r="T1321" s="100" t="str">
        <f t="shared" si="245"/>
        <v/>
      </c>
      <c r="V1321" s="113"/>
    </row>
    <row r="1322" spans="8:22" s="103" customFormat="1" x14ac:dyDescent="0.2">
      <c r="H1322" s="14" t="e">
        <f t="shared" si="246"/>
        <v>#NUM!</v>
      </c>
      <c r="I1322" s="104" t="e">
        <f>IF(ISNUMBER(results!C$38),4*PI()*F1322/((G1322*0.001)^2*results!C$38),4*PI()*F1322/((G1322*0.001)^2*results!D$38))</f>
        <v>#DIV/0!</v>
      </c>
      <c r="J1322" s="15">
        <f t="shared" si="247"/>
        <v>5.6999999999999877</v>
      </c>
      <c r="K1322" s="5">
        <f t="shared" si="240"/>
        <v>302</v>
      </c>
      <c r="L1322" s="1">
        <f t="shared" si="241"/>
        <v>5.6970934865054046</v>
      </c>
      <c r="M1322" s="2">
        <f t="shared" si="242"/>
        <v>18.013677216545513</v>
      </c>
      <c r="N1322" s="3" t="b">
        <f t="shared" si="251"/>
        <v>0</v>
      </c>
      <c r="O1322" s="3" t="str">
        <f t="shared" si="248"/>
        <v/>
      </c>
      <c r="P1322" s="4" t="str">
        <f t="shared" si="249"/>
        <v/>
      </c>
      <c r="Q1322" s="4" t="str">
        <f t="shared" si="250"/>
        <v/>
      </c>
      <c r="R1322" s="4" t="str">
        <f t="shared" si="243"/>
        <v/>
      </c>
      <c r="S1322" s="4" t="str">
        <f t="shared" si="244"/>
        <v/>
      </c>
      <c r="T1322" s="100" t="str">
        <f t="shared" si="245"/>
        <v/>
      </c>
      <c r="V1322" s="113"/>
    </row>
    <row r="1323" spans="8:22" s="103" customFormat="1" x14ac:dyDescent="0.2">
      <c r="H1323" s="14" t="e">
        <f t="shared" si="246"/>
        <v>#NUM!</v>
      </c>
      <c r="I1323" s="104" t="e">
        <f>IF(ISNUMBER(results!C$38),4*PI()*F1323/((G1323*0.001)^2*results!C$38),4*PI()*F1323/((G1323*0.001)^2*results!D$38))</f>
        <v>#DIV/0!</v>
      </c>
      <c r="J1323" s="15">
        <f t="shared" si="247"/>
        <v>5.6999999999999877</v>
      </c>
      <c r="K1323" s="5">
        <f t="shared" si="240"/>
        <v>302</v>
      </c>
      <c r="L1323" s="1">
        <f t="shared" si="241"/>
        <v>5.6970934865054046</v>
      </c>
      <c r="M1323" s="2">
        <f t="shared" si="242"/>
        <v>18.013677216545513</v>
      </c>
      <c r="N1323" s="3" t="b">
        <f t="shared" si="251"/>
        <v>0</v>
      </c>
      <c r="O1323" s="3" t="str">
        <f t="shared" si="248"/>
        <v/>
      </c>
      <c r="P1323" s="4" t="str">
        <f t="shared" si="249"/>
        <v/>
      </c>
      <c r="Q1323" s="4" t="str">
        <f t="shared" si="250"/>
        <v/>
      </c>
      <c r="R1323" s="4" t="str">
        <f t="shared" si="243"/>
        <v/>
      </c>
      <c r="S1323" s="4" t="str">
        <f t="shared" si="244"/>
        <v/>
      </c>
      <c r="T1323" s="100" t="str">
        <f t="shared" si="245"/>
        <v/>
      </c>
      <c r="V1323" s="113"/>
    </row>
    <row r="1324" spans="8:22" s="103" customFormat="1" x14ac:dyDescent="0.2">
      <c r="H1324" s="14" t="e">
        <f t="shared" si="246"/>
        <v>#NUM!</v>
      </c>
      <c r="I1324" s="104" t="e">
        <f>IF(ISNUMBER(results!C$38),4*PI()*F1324/((G1324*0.001)^2*results!C$38),4*PI()*F1324/((G1324*0.001)^2*results!D$38))</f>
        <v>#DIV/0!</v>
      </c>
      <c r="J1324" s="15">
        <f t="shared" si="247"/>
        <v>5.6999999999999877</v>
      </c>
      <c r="K1324" s="5">
        <f t="shared" si="240"/>
        <v>302</v>
      </c>
      <c r="L1324" s="1">
        <f t="shared" si="241"/>
        <v>5.6970934865054046</v>
      </c>
      <c r="M1324" s="2">
        <f t="shared" si="242"/>
        <v>18.013677216545513</v>
      </c>
      <c r="N1324" s="3" t="b">
        <f t="shared" si="251"/>
        <v>0</v>
      </c>
      <c r="O1324" s="3" t="str">
        <f t="shared" si="248"/>
        <v/>
      </c>
      <c r="P1324" s="4" t="str">
        <f t="shared" si="249"/>
        <v/>
      </c>
      <c r="Q1324" s="4" t="str">
        <f t="shared" si="250"/>
        <v/>
      </c>
      <c r="R1324" s="4" t="str">
        <f t="shared" si="243"/>
        <v/>
      </c>
      <c r="S1324" s="4" t="str">
        <f t="shared" si="244"/>
        <v/>
      </c>
      <c r="T1324" s="100" t="str">
        <f t="shared" si="245"/>
        <v/>
      </c>
      <c r="V1324" s="113"/>
    </row>
    <row r="1325" spans="8:22" s="103" customFormat="1" x14ac:dyDescent="0.2">
      <c r="H1325" s="14" t="e">
        <f t="shared" si="246"/>
        <v>#NUM!</v>
      </c>
      <c r="I1325" s="104" t="e">
        <f>IF(ISNUMBER(results!C$38),4*PI()*F1325/((G1325*0.001)^2*results!C$38),4*PI()*F1325/((G1325*0.001)^2*results!D$38))</f>
        <v>#DIV/0!</v>
      </c>
      <c r="J1325" s="15">
        <f t="shared" si="247"/>
        <v>5.6999999999999877</v>
      </c>
      <c r="K1325" s="5">
        <f t="shared" si="240"/>
        <v>302</v>
      </c>
      <c r="L1325" s="1">
        <f t="shared" si="241"/>
        <v>5.6970934865054046</v>
      </c>
      <c r="M1325" s="2">
        <f t="shared" si="242"/>
        <v>18.013677216545513</v>
      </c>
      <c r="N1325" s="3" t="b">
        <f t="shared" si="251"/>
        <v>0</v>
      </c>
      <c r="O1325" s="3" t="str">
        <f t="shared" si="248"/>
        <v/>
      </c>
      <c r="P1325" s="4" t="str">
        <f t="shared" si="249"/>
        <v/>
      </c>
      <c r="Q1325" s="4" t="str">
        <f t="shared" si="250"/>
        <v/>
      </c>
      <c r="R1325" s="4" t="str">
        <f t="shared" si="243"/>
        <v/>
      </c>
      <c r="S1325" s="4" t="str">
        <f t="shared" si="244"/>
        <v/>
      </c>
      <c r="T1325" s="100" t="str">
        <f t="shared" si="245"/>
        <v/>
      </c>
      <c r="V1325" s="113"/>
    </row>
    <row r="1326" spans="8:22" s="103" customFormat="1" x14ac:dyDescent="0.2">
      <c r="H1326" s="14" t="e">
        <f t="shared" si="246"/>
        <v>#NUM!</v>
      </c>
      <c r="I1326" s="104" t="e">
        <f>IF(ISNUMBER(results!C$38),4*PI()*F1326/((G1326*0.001)^2*results!C$38),4*PI()*F1326/((G1326*0.001)^2*results!D$38))</f>
        <v>#DIV/0!</v>
      </c>
      <c r="J1326" s="15">
        <f t="shared" si="247"/>
        <v>5.6999999999999877</v>
      </c>
      <c r="K1326" s="5">
        <f t="shared" si="240"/>
        <v>302</v>
      </c>
      <c r="L1326" s="1">
        <f t="shared" si="241"/>
        <v>5.6970934865054046</v>
      </c>
      <c r="M1326" s="2">
        <f t="shared" si="242"/>
        <v>18.013677216545513</v>
      </c>
      <c r="N1326" s="3" t="b">
        <f t="shared" si="251"/>
        <v>0</v>
      </c>
      <c r="O1326" s="3" t="str">
        <f t="shared" si="248"/>
        <v/>
      </c>
      <c r="P1326" s="4" t="str">
        <f t="shared" si="249"/>
        <v/>
      </c>
      <c r="Q1326" s="4" t="str">
        <f t="shared" si="250"/>
        <v/>
      </c>
      <c r="R1326" s="4" t="str">
        <f t="shared" si="243"/>
        <v/>
      </c>
      <c r="S1326" s="4" t="str">
        <f t="shared" si="244"/>
        <v/>
      </c>
      <c r="T1326" s="100" t="str">
        <f t="shared" si="245"/>
        <v/>
      </c>
      <c r="V1326" s="113"/>
    </row>
    <row r="1327" spans="8:22" s="103" customFormat="1" x14ac:dyDescent="0.2">
      <c r="H1327" s="14" t="e">
        <f t="shared" si="246"/>
        <v>#NUM!</v>
      </c>
      <c r="I1327" s="104" t="e">
        <f>IF(ISNUMBER(results!C$38),4*PI()*F1327/((G1327*0.001)^2*results!C$38),4*PI()*F1327/((G1327*0.001)^2*results!D$38))</f>
        <v>#DIV/0!</v>
      </c>
      <c r="J1327" s="15">
        <f t="shared" si="247"/>
        <v>5.6999999999999877</v>
      </c>
      <c r="K1327" s="5">
        <f t="shared" si="240"/>
        <v>302</v>
      </c>
      <c r="L1327" s="1">
        <f t="shared" si="241"/>
        <v>5.6970934865054046</v>
      </c>
      <c r="M1327" s="2">
        <f t="shared" si="242"/>
        <v>18.013677216545513</v>
      </c>
      <c r="N1327" s="3" t="b">
        <f t="shared" si="251"/>
        <v>0</v>
      </c>
      <c r="O1327" s="3" t="str">
        <f t="shared" si="248"/>
        <v/>
      </c>
      <c r="P1327" s="4" t="str">
        <f t="shared" si="249"/>
        <v/>
      </c>
      <c r="Q1327" s="4" t="str">
        <f t="shared" si="250"/>
        <v/>
      </c>
      <c r="R1327" s="4" t="str">
        <f t="shared" si="243"/>
        <v/>
      </c>
      <c r="S1327" s="4" t="str">
        <f t="shared" si="244"/>
        <v/>
      </c>
      <c r="T1327" s="100" t="str">
        <f t="shared" si="245"/>
        <v/>
      </c>
      <c r="V1327" s="113"/>
    </row>
    <row r="1328" spans="8:22" s="103" customFormat="1" x14ac:dyDescent="0.2">
      <c r="H1328" s="14" t="e">
        <f t="shared" si="246"/>
        <v>#NUM!</v>
      </c>
      <c r="I1328" s="104" t="e">
        <f>IF(ISNUMBER(results!C$38),4*PI()*F1328/((G1328*0.001)^2*results!C$38),4*PI()*F1328/((G1328*0.001)^2*results!D$38))</f>
        <v>#DIV/0!</v>
      </c>
      <c r="J1328" s="15">
        <f t="shared" si="247"/>
        <v>5.6999999999999877</v>
      </c>
      <c r="K1328" s="5">
        <f t="shared" si="240"/>
        <v>302</v>
      </c>
      <c r="L1328" s="1">
        <f t="shared" si="241"/>
        <v>5.6970934865054046</v>
      </c>
      <c r="M1328" s="2">
        <f t="shared" si="242"/>
        <v>18.013677216545513</v>
      </c>
      <c r="N1328" s="3" t="b">
        <f t="shared" si="251"/>
        <v>0</v>
      </c>
      <c r="O1328" s="3" t="str">
        <f t="shared" si="248"/>
        <v/>
      </c>
      <c r="P1328" s="4" t="str">
        <f t="shared" si="249"/>
        <v/>
      </c>
      <c r="Q1328" s="4" t="str">
        <f t="shared" si="250"/>
        <v/>
      </c>
      <c r="R1328" s="4" t="str">
        <f t="shared" si="243"/>
        <v/>
      </c>
      <c r="S1328" s="4" t="str">
        <f t="shared" si="244"/>
        <v/>
      </c>
      <c r="T1328" s="100" t="str">
        <f t="shared" si="245"/>
        <v/>
      </c>
      <c r="V1328" s="113"/>
    </row>
    <row r="1329" spans="8:22" s="103" customFormat="1" x14ac:dyDescent="0.2">
      <c r="H1329" s="14" t="e">
        <f t="shared" si="246"/>
        <v>#NUM!</v>
      </c>
      <c r="I1329" s="104" t="e">
        <f>IF(ISNUMBER(results!C$38),4*PI()*F1329/((G1329*0.001)^2*results!C$38),4*PI()*F1329/((G1329*0.001)^2*results!D$38))</f>
        <v>#DIV/0!</v>
      </c>
      <c r="J1329" s="15">
        <f t="shared" si="247"/>
        <v>5.6999999999999877</v>
      </c>
      <c r="K1329" s="5">
        <f t="shared" si="240"/>
        <v>302</v>
      </c>
      <c r="L1329" s="1">
        <f t="shared" si="241"/>
        <v>5.6970934865054046</v>
      </c>
      <c r="M1329" s="2">
        <f t="shared" si="242"/>
        <v>18.013677216545513</v>
      </c>
      <c r="N1329" s="3" t="b">
        <f t="shared" si="251"/>
        <v>0</v>
      </c>
      <c r="O1329" s="3" t="str">
        <f t="shared" si="248"/>
        <v/>
      </c>
      <c r="P1329" s="4" t="str">
        <f t="shared" si="249"/>
        <v/>
      </c>
      <c r="Q1329" s="4" t="str">
        <f t="shared" si="250"/>
        <v/>
      </c>
      <c r="R1329" s="4" t="str">
        <f t="shared" si="243"/>
        <v/>
      </c>
      <c r="S1329" s="4" t="str">
        <f t="shared" si="244"/>
        <v/>
      </c>
      <c r="T1329" s="100" t="str">
        <f t="shared" si="245"/>
        <v/>
      </c>
      <c r="V1329" s="113"/>
    </row>
    <row r="1330" spans="8:22" s="103" customFormat="1" x14ac:dyDescent="0.2">
      <c r="H1330" s="14" t="e">
        <f t="shared" si="246"/>
        <v>#NUM!</v>
      </c>
      <c r="I1330" s="104" t="e">
        <f>IF(ISNUMBER(results!C$38),4*PI()*F1330/((G1330*0.001)^2*results!C$38),4*PI()*F1330/((G1330*0.001)^2*results!D$38))</f>
        <v>#DIV/0!</v>
      </c>
      <c r="J1330" s="15">
        <f t="shared" si="247"/>
        <v>5.6999999999999877</v>
      </c>
      <c r="K1330" s="5">
        <f t="shared" si="240"/>
        <v>302</v>
      </c>
      <c r="L1330" s="1">
        <f t="shared" si="241"/>
        <v>5.6970934865054046</v>
      </c>
      <c r="M1330" s="2">
        <f t="shared" si="242"/>
        <v>18.013677216545513</v>
      </c>
      <c r="N1330" s="3" t="b">
        <f t="shared" si="251"/>
        <v>0</v>
      </c>
      <c r="O1330" s="3" t="str">
        <f t="shared" si="248"/>
        <v/>
      </c>
      <c r="P1330" s="4" t="str">
        <f t="shared" si="249"/>
        <v/>
      </c>
      <c r="Q1330" s="4" t="str">
        <f t="shared" si="250"/>
        <v/>
      </c>
      <c r="R1330" s="4" t="str">
        <f t="shared" si="243"/>
        <v/>
      </c>
      <c r="S1330" s="4" t="str">
        <f t="shared" si="244"/>
        <v/>
      </c>
      <c r="T1330" s="100" t="str">
        <f t="shared" si="245"/>
        <v/>
      </c>
      <c r="V1330" s="113"/>
    </row>
    <row r="1331" spans="8:22" s="103" customFormat="1" x14ac:dyDescent="0.2">
      <c r="H1331" s="14" t="e">
        <f t="shared" si="246"/>
        <v>#NUM!</v>
      </c>
      <c r="I1331" s="104" t="e">
        <f>IF(ISNUMBER(results!C$38),4*PI()*F1331/((G1331*0.001)^2*results!C$38),4*PI()*F1331/((G1331*0.001)^2*results!D$38))</f>
        <v>#DIV/0!</v>
      </c>
      <c r="J1331" s="15">
        <f t="shared" si="247"/>
        <v>5.6999999999999877</v>
      </c>
      <c r="K1331" s="5">
        <f t="shared" si="240"/>
        <v>302</v>
      </c>
      <c r="L1331" s="1">
        <f t="shared" si="241"/>
        <v>5.6970934865054046</v>
      </c>
      <c r="M1331" s="2">
        <f t="shared" si="242"/>
        <v>18.013677216545513</v>
      </c>
      <c r="N1331" s="3" t="b">
        <f t="shared" si="251"/>
        <v>0</v>
      </c>
      <c r="O1331" s="3" t="str">
        <f t="shared" si="248"/>
        <v/>
      </c>
      <c r="P1331" s="4" t="str">
        <f t="shared" si="249"/>
        <v/>
      </c>
      <c r="Q1331" s="4" t="str">
        <f t="shared" si="250"/>
        <v/>
      </c>
      <c r="R1331" s="4" t="str">
        <f t="shared" si="243"/>
        <v/>
      </c>
      <c r="S1331" s="4" t="str">
        <f t="shared" si="244"/>
        <v/>
      </c>
      <c r="T1331" s="100" t="str">
        <f t="shared" si="245"/>
        <v/>
      </c>
      <c r="V1331" s="113"/>
    </row>
    <row r="1332" spans="8:22" s="103" customFormat="1" x14ac:dyDescent="0.2">
      <c r="H1332" s="14" t="e">
        <f t="shared" si="246"/>
        <v>#NUM!</v>
      </c>
      <c r="I1332" s="104" t="e">
        <f>IF(ISNUMBER(results!C$38),4*PI()*F1332/((G1332*0.001)^2*results!C$38),4*PI()*F1332/((G1332*0.001)^2*results!D$38))</f>
        <v>#DIV/0!</v>
      </c>
      <c r="J1332" s="15">
        <f t="shared" si="247"/>
        <v>5.6999999999999877</v>
      </c>
      <c r="K1332" s="5">
        <f t="shared" si="240"/>
        <v>302</v>
      </c>
      <c r="L1332" s="1">
        <f t="shared" si="241"/>
        <v>5.6970934865054046</v>
      </c>
      <c r="M1332" s="2">
        <f t="shared" si="242"/>
        <v>18.013677216545513</v>
      </c>
      <c r="N1332" s="3" t="b">
        <f t="shared" si="251"/>
        <v>0</v>
      </c>
      <c r="O1332" s="3" t="str">
        <f t="shared" si="248"/>
        <v/>
      </c>
      <c r="P1332" s="4" t="str">
        <f t="shared" si="249"/>
        <v/>
      </c>
      <c r="Q1332" s="4" t="str">
        <f t="shared" si="250"/>
        <v/>
      </c>
      <c r="R1332" s="4" t="str">
        <f t="shared" si="243"/>
        <v/>
      </c>
      <c r="S1332" s="4" t="str">
        <f t="shared" si="244"/>
        <v/>
      </c>
      <c r="T1332" s="100" t="str">
        <f t="shared" si="245"/>
        <v/>
      </c>
      <c r="V1332" s="113"/>
    </row>
    <row r="1333" spans="8:22" s="103" customFormat="1" x14ac:dyDescent="0.2">
      <c r="H1333" s="14" t="e">
        <f t="shared" si="246"/>
        <v>#NUM!</v>
      </c>
      <c r="I1333" s="104" t="e">
        <f>IF(ISNUMBER(results!C$38),4*PI()*F1333/((G1333*0.001)^2*results!C$38),4*PI()*F1333/((G1333*0.001)^2*results!D$38))</f>
        <v>#DIV/0!</v>
      </c>
      <c r="J1333" s="15">
        <f t="shared" si="247"/>
        <v>5.6999999999999877</v>
      </c>
      <c r="K1333" s="5">
        <f t="shared" si="240"/>
        <v>302</v>
      </c>
      <c r="L1333" s="1">
        <f t="shared" si="241"/>
        <v>5.6970934865054046</v>
      </c>
      <c r="M1333" s="2">
        <f t="shared" si="242"/>
        <v>18.013677216545513</v>
      </c>
      <c r="N1333" s="3" t="b">
        <f t="shared" si="251"/>
        <v>0</v>
      </c>
      <c r="O1333" s="3" t="str">
        <f t="shared" si="248"/>
        <v/>
      </c>
      <c r="P1333" s="4" t="str">
        <f t="shared" si="249"/>
        <v/>
      </c>
      <c r="Q1333" s="4" t="str">
        <f t="shared" si="250"/>
        <v/>
      </c>
      <c r="R1333" s="4" t="str">
        <f t="shared" si="243"/>
        <v/>
      </c>
      <c r="S1333" s="4" t="str">
        <f t="shared" si="244"/>
        <v/>
      </c>
      <c r="T1333" s="100" t="str">
        <f t="shared" si="245"/>
        <v/>
      </c>
      <c r="V1333" s="113"/>
    </row>
    <row r="1334" spans="8:22" s="103" customFormat="1" x14ac:dyDescent="0.2">
      <c r="H1334" s="14" t="e">
        <f t="shared" si="246"/>
        <v>#NUM!</v>
      </c>
      <c r="I1334" s="104" t="e">
        <f>IF(ISNUMBER(results!C$38),4*PI()*F1334/((G1334*0.001)^2*results!C$38),4*PI()*F1334/((G1334*0.001)^2*results!D$38))</f>
        <v>#DIV/0!</v>
      </c>
      <c r="J1334" s="15">
        <f t="shared" si="247"/>
        <v>5.6999999999999877</v>
      </c>
      <c r="K1334" s="5">
        <f t="shared" si="240"/>
        <v>302</v>
      </c>
      <c r="L1334" s="1">
        <f t="shared" si="241"/>
        <v>5.6970934865054046</v>
      </c>
      <c r="M1334" s="2">
        <f t="shared" si="242"/>
        <v>18.013677216545513</v>
      </c>
      <c r="N1334" s="3" t="b">
        <f t="shared" si="251"/>
        <v>0</v>
      </c>
      <c r="O1334" s="3" t="str">
        <f t="shared" si="248"/>
        <v/>
      </c>
      <c r="P1334" s="4" t="str">
        <f t="shared" si="249"/>
        <v/>
      </c>
      <c r="Q1334" s="4" t="str">
        <f t="shared" si="250"/>
        <v/>
      </c>
      <c r="R1334" s="4" t="str">
        <f t="shared" si="243"/>
        <v/>
      </c>
      <c r="S1334" s="4" t="str">
        <f t="shared" si="244"/>
        <v/>
      </c>
      <c r="T1334" s="100" t="str">
        <f t="shared" si="245"/>
        <v/>
      </c>
      <c r="V1334" s="113"/>
    </row>
    <row r="1335" spans="8:22" s="103" customFormat="1" x14ac:dyDescent="0.2">
      <c r="H1335" s="14" t="e">
        <f t="shared" si="246"/>
        <v>#NUM!</v>
      </c>
      <c r="I1335" s="104" t="e">
        <f>IF(ISNUMBER(results!C$38),4*PI()*F1335/((G1335*0.001)^2*results!C$38),4*PI()*F1335/((G1335*0.001)^2*results!D$38))</f>
        <v>#DIV/0!</v>
      </c>
      <c r="J1335" s="15">
        <f t="shared" si="247"/>
        <v>5.6999999999999877</v>
      </c>
      <c r="K1335" s="5">
        <f t="shared" si="240"/>
        <v>302</v>
      </c>
      <c r="L1335" s="1">
        <f t="shared" si="241"/>
        <v>5.6970934865054046</v>
      </c>
      <c r="M1335" s="2">
        <f t="shared" si="242"/>
        <v>18.013677216545513</v>
      </c>
      <c r="N1335" s="3" t="b">
        <f t="shared" si="251"/>
        <v>0</v>
      </c>
      <c r="O1335" s="3" t="str">
        <f t="shared" si="248"/>
        <v/>
      </c>
      <c r="P1335" s="4" t="str">
        <f t="shared" si="249"/>
        <v/>
      </c>
      <c r="Q1335" s="4" t="str">
        <f t="shared" si="250"/>
        <v/>
      </c>
      <c r="R1335" s="4" t="str">
        <f t="shared" si="243"/>
        <v/>
      </c>
      <c r="S1335" s="4" t="str">
        <f t="shared" si="244"/>
        <v/>
      </c>
      <c r="T1335" s="100" t="str">
        <f t="shared" si="245"/>
        <v/>
      </c>
      <c r="V1335" s="113"/>
    </row>
    <row r="1336" spans="8:22" s="103" customFormat="1" x14ac:dyDescent="0.2">
      <c r="H1336" s="14" t="e">
        <f t="shared" si="246"/>
        <v>#NUM!</v>
      </c>
      <c r="I1336" s="104" t="e">
        <f>IF(ISNUMBER(results!C$38),4*PI()*F1336/((G1336*0.001)^2*results!C$38),4*PI()*F1336/((G1336*0.001)^2*results!D$38))</f>
        <v>#DIV/0!</v>
      </c>
      <c r="J1336" s="15">
        <f t="shared" si="247"/>
        <v>5.6999999999999877</v>
      </c>
      <c r="K1336" s="5">
        <f t="shared" si="240"/>
        <v>302</v>
      </c>
      <c r="L1336" s="1">
        <f t="shared" si="241"/>
        <v>5.6970934865054046</v>
      </c>
      <c r="M1336" s="2">
        <f t="shared" si="242"/>
        <v>18.013677216545513</v>
      </c>
      <c r="N1336" s="3" t="b">
        <f t="shared" si="251"/>
        <v>0</v>
      </c>
      <c r="O1336" s="3" t="str">
        <f t="shared" si="248"/>
        <v/>
      </c>
      <c r="P1336" s="4" t="str">
        <f t="shared" si="249"/>
        <v/>
      </c>
      <c r="Q1336" s="4" t="str">
        <f t="shared" si="250"/>
        <v/>
      </c>
      <c r="R1336" s="4" t="str">
        <f t="shared" si="243"/>
        <v/>
      </c>
      <c r="S1336" s="4" t="str">
        <f t="shared" si="244"/>
        <v/>
      </c>
      <c r="T1336" s="100" t="str">
        <f t="shared" si="245"/>
        <v/>
      </c>
      <c r="V1336" s="113"/>
    </row>
    <row r="1337" spans="8:22" s="103" customFormat="1" x14ac:dyDescent="0.2">
      <c r="H1337" s="14" t="e">
        <f t="shared" si="246"/>
        <v>#NUM!</v>
      </c>
      <c r="I1337" s="104" t="e">
        <f>IF(ISNUMBER(results!C$38),4*PI()*F1337/((G1337*0.001)^2*results!C$38),4*PI()*F1337/((G1337*0.001)^2*results!D$38))</f>
        <v>#DIV/0!</v>
      </c>
      <c r="J1337" s="15">
        <f t="shared" si="247"/>
        <v>5.6999999999999877</v>
      </c>
      <c r="K1337" s="5">
        <f t="shared" si="240"/>
        <v>302</v>
      </c>
      <c r="L1337" s="1">
        <f t="shared" si="241"/>
        <v>5.6970934865054046</v>
      </c>
      <c r="M1337" s="2">
        <f t="shared" si="242"/>
        <v>18.013677216545513</v>
      </c>
      <c r="N1337" s="3" t="b">
        <f t="shared" si="251"/>
        <v>0</v>
      </c>
      <c r="O1337" s="3" t="str">
        <f t="shared" si="248"/>
        <v/>
      </c>
      <c r="P1337" s="4" t="str">
        <f t="shared" si="249"/>
        <v/>
      </c>
      <c r="Q1337" s="4" t="str">
        <f t="shared" si="250"/>
        <v/>
      </c>
      <c r="R1337" s="4" t="str">
        <f t="shared" si="243"/>
        <v/>
      </c>
      <c r="S1337" s="4" t="str">
        <f t="shared" si="244"/>
        <v/>
      </c>
      <c r="T1337" s="100" t="str">
        <f t="shared" si="245"/>
        <v/>
      </c>
      <c r="V1337" s="113"/>
    </row>
    <row r="1338" spans="8:22" s="103" customFormat="1" x14ac:dyDescent="0.2">
      <c r="H1338" s="14" t="e">
        <f t="shared" si="246"/>
        <v>#NUM!</v>
      </c>
      <c r="I1338" s="104" t="e">
        <f>IF(ISNUMBER(results!C$38),4*PI()*F1338/((G1338*0.001)^2*results!C$38),4*PI()*F1338/((G1338*0.001)^2*results!D$38))</f>
        <v>#DIV/0!</v>
      </c>
      <c r="J1338" s="15">
        <f t="shared" si="247"/>
        <v>5.6999999999999877</v>
      </c>
      <c r="K1338" s="5">
        <f t="shared" si="240"/>
        <v>302</v>
      </c>
      <c r="L1338" s="1">
        <f t="shared" si="241"/>
        <v>5.6970934865054046</v>
      </c>
      <c r="M1338" s="2">
        <f t="shared" si="242"/>
        <v>18.013677216545513</v>
      </c>
      <c r="N1338" s="3" t="b">
        <f t="shared" si="251"/>
        <v>0</v>
      </c>
      <c r="O1338" s="3" t="str">
        <f t="shared" si="248"/>
        <v/>
      </c>
      <c r="P1338" s="4" t="str">
        <f t="shared" si="249"/>
        <v/>
      </c>
      <c r="Q1338" s="4" t="str">
        <f t="shared" si="250"/>
        <v/>
      </c>
      <c r="R1338" s="4" t="str">
        <f t="shared" si="243"/>
        <v/>
      </c>
      <c r="S1338" s="4" t="str">
        <f t="shared" si="244"/>
        <v/>
      </c>
      <c r="T1338" s="100" t="str">
        <f t="shared" si="245"/>
        <v/>
      </c>
      <c r="V1338" s="113"/>
    </row>
    <row r="1339" spans="8:22" s="103" customFormat="1" x14ac:dyDescent="0.2">
      <c r="H1339" s="14" t="e">
        <f t="shared" si="246"/>
        <v>#NUM!</v>
      </c>
      <c r="I1339" s="104" t="e">
        <f>IF(ISNUMBER(results!C$38),4*PI()*F1339/((G1339*0.001)^2*results!C$38),4*PI()*F1339/((G1339*0.001)^2*results!D$38))</f>
        <v>#DIV/0!</v>
      </c>
      <c r="J1339" s="15">
        <f t="shared" si="247"/>
        <v>5.6999999999999877</v>
      </c>
      <c r="K1339" s="5">
        <f t="shared" si="240"/>
        <v>302</v>
      </c>
      <c r="L1339" s="1">
        <f t="shared" si="241"/>
        <v>5.6970934865054046</v>
      </c>
      <c r="M1339" s="2">
        <f t="shared" si="242"/>
        <v>18.013677216545513</v>
      </c>
      <c r="N1339" s="3" t="b">
        <f t="shared" si="251"/>
        <v>0</v>
      </c>
      <c r="O1339" s="3" t="str">
        <f t="shared" si="248"/>
        <v/>
      </c>
      <c r="P1339" s="4" t="str">
        <f t="shared" si="249"/>
        <v/>
      </c>
      <c r="Q1339" s="4" t="str">
        <f t="shared" si="250"/>
        <v/>
      </c>
      <c r="R1339" s="4" t="str">
        <f t="shared" si="243"/>
        <v/>
      </c>
      <c r="S1339" s="4" t="str">
        <f t="shared" si="244"/>
        <v/>
      </c>
      <c r="T1339" s="100" t="str">
        <f t="shared" si="245"/>
        <v/>
      </c>
      <c r="V1339" s="113"/>
    </row>
    <row r="1340" spans="8:22" s="103" customFormat="1" x14ac:dyDescent="0.2">
      <c r="H1340" s="14" t="e">
        <f t="shared" si="246"/>
        <v>#NUM!</v>
      </c>
      <c r="I1340" s="104" t="e">
        <f>IF(ISNUMBER(results!C$38),4*PI()*F1340/((G1340*0.001)^2*results!C$38),4*PI()*F1340/((G1340*0.001)^2*results!D$38))</f>
        <v>#DIV/0!</v>
      </c>
      <c r="J1340" s="15">
        <f t="shared" si="247"/>
        <v>5.6999999999999877</v>
      </c>
      <c r="K1340" s="5">
        <f t="shared" si="240"/>
        <v>302</v>
      </c>
      <c r="L1340" s="1">
        <f t="shared" si="241"/>
        <v>5.6970934865054046</v>
      </c>
      <c r="M1340" s="2">
        <f t="shared" si="242"/>
        <v>18.013677216545513</v>
      </c>
      <c r="N1340" s="3" t="b">
        <f t="shared" si="251"/>
        <v>0</v>
      </c>
      <c r="O1340" s="3" t="str">
        <f t="shared" si="248"/>
        <v/>
      </c>
      <c r="P1340" s="4" t="str">
        <f t="shared" si="249"/>
        <v/>
      </c>
      <c r="Q1340" s="4" t="str">
        <f t="shared" si="250"/>
        <v/>
      </c>
      <c r="R1340" s="4" t="str">
        <f t="shared" si="243"/>
        <v/>
      </c>
      <c r="S1340" s="4" t="str">
        <f t="shared" si="244"/>
        <v/>
      </c>
      <c r="T1340" s="100" t="str">
        <f t="shared" si="245"/>
        <v/>
      </c>
      <c r="V1340" s="113"/>
    </row>
    <row r="1341" spans="8:22" s="103" customFormat="1" x14ac:dyDescent="0.2">
      <c r="H1341" s="14" t="e">
        <f t="shared" si="246"/>
        <v>#NUM!</v>
      </c>
      <c r="I1341" s="104" t="e">
        <f>IF(ISNUMBER(results!C$38),4*PI()*F1341/((G1341*0.001)^2*results!C$38),4*PI()*F1341/((G1341*0.001)^2*results!D$38))</f>
        <v>#DIV/0!</v>
      </c>
      <c r="J1341" s="15">
        <f t="shared" si="247"/>
        <v>5.6999999999999877</v>
      </c>
      <c r="K1341" s="5">
        <f t="shared" si="240"/>
        <v>302</v>
      </c>
      <c r="L1341" s="1">
        <f t="shared" si="241"/>
        <v>5.6970934865054046</v>
      </c>
      <c r="M1341" s="2">
        <f t="shared" si="242"/>
        <v>18.013677216545513</v>
      </c>
      <c r="N1341" s="3" t="b">
        <f t="shared" si="251"/>
        <v>0</v>
      </c>
      <c r="O1341" s="3" t="str">
        <f t="shared" si="248"/>
        <v/>
      </c>
      <c r="P1341" s="4" t="str">
        <f t="shared" si="249"/>
        <v/>
      </c>
      <c r="Q1341" s="4" t="str">
        <f t="shared" si="250"/>
        <v/>
      </c>
      <c r="R1341" s="4" t="str">
        <f t="shared" si="243"/>
        <v/>
      </c>
      <c r="S1341" s="4" t="str">
        <f t="shared" si="244"/>
        <v/>
      </c>
      <c r="T1341" s="100" t="str">
        <f t="shared" si="245"/>
        <v/>
      </c>
      <c r="V1341" s="113"/>
    </row>
    <row r="1342" spans="8:22" s="103" customFormat="1" x14ac:dyDescent="0.2">
      <c r="H1342" s="14" t="e">
        <f t="shared" si="246"/>
        <v>#NUM!</v>
      </c>
      <c r="I1342" s="104" t="e">
        <f>IF(ISNUMBER(results!C$38),4*PI()*F1342/((G1342*0.001)^2*results!C$38),4*PI()*F1342/((G1342*0.001)^2*results!D$38))</f>
        <v>#DIV/0!</v>
      </c>
      <c r="J1342" s="15">
        <f t="shared" si="247"/>
        <v>5.6999999999999877</v>
      </c>
      <c r="K1342" s="5">
        <f t="shared" si="240"/>
        <v>302</v>
      </c>
      <c r="L1342" s="1">
        <f t="shared" si="241"/>
        <v>5.6970934865054046</v>
      </c>
      <c r="M1342" s="2">
        <f t="shared" si="242"/>
        <v>18.013677216545513</v>
      </c>
      <c r="N1342" s="3" t="b">
        <f t="shared" si="251"/>
        <v>0</v>
      </c>
      <c r="O1342" s="3" t="str">
        <f t="shared" si="248"/>
        <v/>
      </c>
      <c r="P1342" s="4" t="str">
        <f t="shared" si="249"/>
        <v/>
      </c>
      <c r="Q1342" s="4" t="str">
        <f t="shared" si="250"/>
        <v/>
      </c>
      <c r="R1342" s="4" t="str">
        <f t="shared" si="243"/>
        <v/>
      </c>
      <c r="S1342" s="4" t="str">
        <f t="shared" si="244"/>
        <v/>
      </c>
      <c r="T1342" s="100" t="str">
        <f t="shared" si="245"/>
        <v/>
      </c>
      <c r="V1342" s="113"/>
    </row>
    <row r="1343" spans="8:22" s="103" customFormat="1" x14ac:dyDescent="0.2">
      <c r="H1343" s="14" t="e">
        <f t="shared" si="246"/>
        <v>#NUM!</v>
      </c>
      <c r="I1343" s="104" t="e">
        <f>IF(ISNUMBER(results!C$38),4*PI()*F1343/((G1343*0.001)^2*results!C$38),4*PI()*F1343/((G1343*0.001)^2*results!D$38))</f>
        <v>#DIV/0!</v>
      </c>
      <c r="J1343" s="15">
        <f t="shared" si="247"/>
        <v>5.6999999999999877</v>
      </c>
      <c r="K1343" s="5">
        <f t="shared" si="240"/>
        <v>302</v>
      </c>
      <c r="L1343" s="1">
        <f t="shared" si="241"/>
        <v>5.6970934865054046</v>
      </c>
      <c r="M1343" s="2">
        <f t="shared" si="242"/>
        <v>18.013677216545513</v>
      </c>
      <c r="N1343" s="3" t="b">
        <f t="shared" si="251"/>
        <v>0</v>
      </c>
      <c r="O1343" s="3" t="str">
        <f t="shared" si="248"/>
        <v/>
      </c>
      <c r="P1343" s="4" t="str">
        <f t="shared" si="249"/>
        <v/>
      </c>
      <c r="Q1343" s="4" t="str">
        <f t="shared" si="250"/>
        <v/>
      </c>
      <c r="R1343" s="4" t="str">
        <f t="shared" si="243"/>
        <v/>
      </c>
      <c r="S1343" s="4" t="str">
        <f t="shared" si="244"/>
        <v/>
      </c>
      <c r="T1343" s="100" t="str">
        <f t="shared" si="245"/>
        <v/>
      </c>
      <c r="V1343" s="113"/>
    </row>
    <row r="1344" spans="8:22" s="103" customFormat="1" x14ac:dyDescent="0.2">
      <c r="H1344" s="14" t="e">
        <f t="shared" si="246"/>
        <v>#NUM!</v>
      </c>
      <c r="I1344" s="104" t="e">
        <f>IF(ISNUMBER(results!C$38),4*PI()*F1344/((G1344*0.001)^2*results!C$38),4*PI()*F1344/((G1344*0.001)^2*results!D$38))</f>
        <v>#DIV/0!</v>
      </c>
      <c r="J1344" s="15">
        <f t="shared" si="247"/>
        <v>5.6999999999999877</v>
      </c>
      <c r="K1344" s="5">
        <f t="shared" si="240"/>
        <v>302</v>
      </c>
      <c r="L1344" s="1">
        <f t="shared" si="241"/>
        <v>5.6970934865054046</v>
      </c>
      <c r="M1344" s="2">
        <f t="shared" si="242"/>
        <v>18.013677216545513</v>
      </c>
      <c r="N1344" s="3" t="b">
        <f t="shared" si="251"/>
        <v>0</v>
      </c>
      <c r="O1344" s="3" t="str">
        <f t="shared" si="248"/>
        <v/>
      </c>
      <c r="P1344" s="4" t="str">
        <f t="shared" si="249"/>
        <v/>
      </c>
      <c r="Q1344" s="4" t="str">
        <f t="shared" si="250"/>
        <v/>
      </c>
      <c r="R1344" s="4" t="str">
        <f t="shared" si="243"/>
        <v/>
      </c>
      <c r="S1344" s="4" t="str">
        <f t="shared" si="244"/>
        <v/>
      </c>
      <c r="T1344" s="100" t="str">
        <f t="shared" si="245"/>
        <v/>
      </c>
      <c r="V1344" s="113"/>
    </row>
    <row r="1345" spans="8:22" s="103" customFormat="1" x14ac:dyDescent="0.2">
      <c r="H1345" s="14" t="e">
        <f t="shared" si="246"/>
        <v>#NUM!</v>
      </c>
      <c r="I1345" s="104" t="e">
        <f>IF(ISNUMBER(results!C$38),4*PI()*F1345/((G1345*0.001)^2*results!C$38),4*PI()*F1345/((G1345*0.001)^2*results!D$38))</f>
        <v>#DIV/0!</v>
      </c>
      <c r="J1345" s="15">
        <f t="shared" si="247"/>
        <v>5.6999999999999877</v>
      </c>
      <c r="K1345" s="5">
        <f t="shared" si="240"/>
        <v>302</v>
      </c>
      <c r="L1345" s="1">
        <f t="shared" si="241"/>
        <v>5.6970934865054046</v>
      </c>
      <c r="M1345" s="2">
        <f t="shared" si="242"/>
        <v>18.013677216545513</v>
      </c>
      <c r="N1345" s="3" t="b">
        <f t="shared" si="251"/>
        <v>0</v>
      </c>
      <c r="O1345" s="3" t="str">
        <f t="shared" si="248"/>
        <v/>
      </c>
      <c r="P1345" s="4" t="str">
        <f t="shared" si="249"/>
        <v/>
      </c>
      <c r="Q1345" s="4" t="str">
        <f t="shared" si="250"/>
        <v/>
      </c>
      <c r="R1345" s="4" t="str">
        <f t="shared" si="243"/>
        <v/>
      </c>
      <c r="S1345" s="4" t="str">
        <f t="shared" si="244"/>
        <v/>
      </c>
      <c r="T1345" s="100" t="str">
        <f t="shared" si="245"/>
        <v/>
      </c>
      <c r="V1345" s="113"/>
    </row>
    <row r="1346" spans="8:22" s="103" customFormat="1" x14ac:dyDescent="0.2">
      <c r="H1346" s="14" t="e">
        <f t="shared" si="246"/>
        <v>#NUM!</v>
      </c>
      <c r="I1346" s="104" t="e">
        <f>IF(ISNUMBER(results!C$38),4*PI()*F1346/((G1346*0.001)^2*results!C$38),4*PI()*F1346/((G1346*0.001)^2*results!D$38))</f>
        <v>#DIV/0!</v>
      </c>
      <c r="J1346" s="15">
        <f t="shared" si="247"/>
        <v>5.6999999999999877</v>
      </c>
      <c r="K1346" s="5">
        <f t="shared" si="240"/>
        <v>302</v>
      </c>
      <c r="L1346" s="1">
        <f t="shared" si="241"/>
        <v>5.6970934865054046</v>
      </c>
      <c r="M1346" s="2">
        <f t="shared" si="242"/>
        <v>18.013677216545513</v>
      </c>
      <c r="N1346" s="3" t="b">
        <f t="shared" si="251"/>
        <v>0</v>
      </c>
      <c r="O1346" s="3" t="str">
        <f t="shared" si="248"/>
        <v/>
      </c>
      <c r="P1346" s="4" t="str">
        <f t="shared" si="249"/>
        <v/>
      </c>
      <c r="Q1346" s="4" t="str">
        <f t="shared" si="250"/>
        <v/>
      </c>
      <c r="R1346" s="4" t="str">
        <f t="shared" si="243"/>
        <v/>
      </c>
      <c r="S1346" s="4" t="str">
        <f t="shared" si="244"/>
        <v/>
      </c>
      <c r="T1346" s="100" t="str">
        <f t="shared" si="245"/>
        <v/>
      </c>
      <c r="V1346" s="113"/>
    </row>
    <row r="1347" spans="8:22" s="103" customFormat="1" x14ac:dyDescent="0.2">
      <c r="H1347" s="14" t="e">
        <f t="shared" si="246"/>
        <v>#NUM!</v>
      </c>
      <c r="I1347" s="104" t="e">
        <f>IF(ISNUMBER(results!C$38),4*PI()*F1347/((G1347*0.001)^2*results!C$38),4*PI()*F1347/((G1347*0.001)^2*results!D$38))</f>
        <v>#DIV/0!</v>
      </c>
      <c r="J1347" s="15">
        <f t="shared" si="247"/>
        <v>5.6999999999999877</v>
      </c>
      <c r="K1347" s="5">
        <f t="shared" si="240"/>
        <v>302</v>
      </c>
      <c r="L1347" s="1">
        <f t="shared" si="241"/>
        <v>5.6970934865054046</v>
      </c>
      <c r="M1347" s="2">
        <f t="shared" si="242"/>
        <v>18.013677216545513</v>
      </c>
      <c r="N1347" s="3" t="b">
        <f t="shared" si="251"/>
        <v>0</v>
      </c>
      <c r="O1347" s="3" t="str">
        <f t="shared" si="248"/>
        <v/>
      </c>
      <c r="P1347" s="4" t="str">
        <f t="shared" si="249"/>
        <v/>
      </c>
      <c r="Q1347" s="4" t="str">
        <f t="shared" si="250"/>
        <v/>
      </c>
      <c r="R1347" s="4" t="str">
        <f t="shared" si="243"/>
        <v/>
      </c>
      <c r="S1347" s="4" t="str">
        <f t="shared" si="244"/>
        <v/>
      </c>
      <c r="T1347" s="100" t="str">
        <f t="shared" si="245"/>
        <v/>
      </c>
      <c r="V1347" s="113"/>
    </row>
    <row r="1348" spans="8:22" s="103" customFormat="1" x14ac:dyDescent="0.2">
      <c r="H1348" s="14" t="e">
        <f t="shared" si="246"/>
        <v>#NUM!</v>
      </c>
      <c r="I1348" s="104" t="e">
        <f>IF(ISNUMBER(results!C$38),4*PI()*F1348/((G1348*0.001)^2*results!C$38),4*PI()*F1348/((G1348*0.001)^2*results!D$38))</f>
        <v>#DIV/0!</v>
      </c>
      <c r="J1348" s="15">
        <f t="shared" si="247"/>
        <v>5.6999999999999877</v>
      </c>
      <c r="K1348" s="5">
        <f t="shared" ref="K1348:K1411" si="252">IF(NOT(J1348=FALSE),MATCH(J1348,H:H),"")</f>
        <v>302</v>
      </c>
      <c r="L1348" s="1">
        <f t="shared" ref="L1348:L1411" si="253">IF(NOT(J1348=FALSE),INDEX(H:H,K1348),"")</f>
        <v>5.6970934865054046</v>
      </c>
      <c r="M1348" s="2">
        <f t="shared" ref="M1348:M1411" si="254">IF(NOT(J1348=FALSE),INDEX(I:I,K1348),"")</f>
        <v>18.013677216545513</v>
      </c>
      <c r="N1348" s="3" t="b">
        <f t="shared" si="251"/>
        <v>0</v>
      </c>
      <c r="O1348" s="3" t="str">
        <f t="shared" si="248"/>
        <v/>
      </c>
      <c r="P1348" s="4" t="str">
        <f t="shared" si="249"/>
        <v/>
      </c>
      <c r="Q1348" s="4" t="str">
        <f t="shared" si="250"/>
        <v/>
      </c>
      <c r="R1348" s="4" t="str">
        <f t="shared" ref="R1348:R1411" si="255">IF(NOT(Q1348=""),Q1348-(P1348*V$29),"")</f>
        <v/>
      </c>
      <c r="S1348" s="4" t="str">
        <f t="shared" ref="S1348:S1411" si="256">IF(NOT(Q1348=""),(Q1348-V$30)/P1348,"")</f>
        <v/>
      </c>
      <c r="T1348" s="100" t="str">
        <f t="shared" ref="T1348:T1411" si="257">IF(NOT(Q1348=""),((V$29-(Q1348-V$30)/P1348))^2,"")</f>
        <v/>
      </c>
      <c r="V1348" s="113"/>
    </row>
    <row r="1349" spans="8:22" s="103" customFormat="1" x14ac:dyDescent="0.2">
      <c r="H1349" s="14" t="e">
        <f t="shared" ref="H1349:H1412" si="258">LN(E1349)</f>
        <v>#NUM!</v>
      </c>
      <c r="I1349" s="104" t="e">
        <f>IF(ISNUMBER(results!C$38),4*PI()*F1349/((G1349*0.001)^2*results!C$38),4*PI()*F1349/((G1349*0.001)^2*results!D$38))</f>
        <v>#DIV/0!</v>
      </c>
      <c r="J1349" s="15">
        <f t="shared" ref="J1349:J1412" si="259">IF(J1348="","",IF(J1348+V$5&lt;=LN(X$9),J1348+V$5,J1348))</f>
        <v>5.6999999999999877</v>
      </c>
      <c r="K1349" s="5">
        <f t="shared" si="252"/>
        <v>302</v>
      </c>
      <c r="L1349" s="1">
        <f t="shared" si="253"/>
        <v>5.6970934865054046</v>
      </c>
      <c r="M1349" s="2">
        <f t="shared" si="254"/>
        <v>18.013677216545513</v>
      </c>
      <c r="N1349" s="3" t="b">
        <f t="shared" si="251"/>
        <v>0</v>
      </c>
      <c r="O1349" s="3" t="str">
        <f t="shared" ref="O1349:O1412" si="260">IF(NOT(N1349=FALSE),MATCH(N1349,H:H),"")</f>
        <v/>
      </c>
      <c r="P1349" s="4" t="str">
        <f t="shared" ref="P1349:P1412" si="261">IF(NOT(OR(O1349=O1348,N1349=FALSE)),INDEX(H:H,O1349),"")</f>
        <v/>
      </c>
      <c r="Q1349" s="4" t="str">
        <f t="shared" ref="Q1349:Q1412" si="262">IF(NOT(OR(O1349=O1348,N1349=FALSE)),INDEX(I:I,O1349),"")</f>
        <v/>
      </c>
      <c r="R1349" s="4" t="str">
        <f t="shared" si="255"/>
        <v/>
      </c>
      <c r="S1349" s="4" t="str">
        <f t="shared" si="256"/>
        <v/>
      </c>
      <c r="T1349" s="100" t="str">
        <f t="shared" si="257"/>
        <v/>
      </c>
      <c r="V1349" s="113"/>
    </row>
    <row r="1350" spans="8:22" s="103" customFormat="1" x14ac:dyDescent="0.2">
      <c r="H1350" s="14" t="e">
        <f t="shared" si="258"/>
        <v>#NUM!</v>
      </c>
      <c r="I1350" s="104" t="e">
        <f>IF(ISNUMBER(results!C$38),4*PI()*F1350/((G1350*0.001)^2*results!C$38),4*PI()*F1350/((G1350*0.001)^2*results!D$38))</f>
        <v>#DIV/0!</v>
      </c>
      <c r="J1350" s="15">
        <f t="shared" si="259"/>
        <v>5.6999999999999877</v>
      </c>
      <c r="K1350" s="5">
        <f t="shared" si="252"/>
        <v>302</v>
      </c>
      <c r="L1350" s="1">
        <f t="shared" si="253"/>
        <v>5.6970934865054046</v>
      </c>
      <c r="M1350" s="2">
        <f t="shared" si="254"/>
        <v>18.013677216545513</v>
      </c>
      <c r="N1350" s="3" t="b">
        <f t="shared" ref="N1350:N1413" si="263">IF(AND((N1349+V$5)&lt;V$4,NOT(N1349=FALSE)),N1349+V$5)</f>
        <v>0</v>
      </c>
      <c r="O1350" s="3" t="str">
        <f t="shared" si="260"/>
        <v/>
      </c>
      <c r="P1350" s="4" t="str">
        <f t="shared" si="261"/>
        <v/>
      </c>
      <c r="Q1350" s="4" t="str">
        <f t="shared" si="262"/>
        <v/>
      </c>
      <c r="R1350" s="4" t="str">
        <f t="shared" si="255"/>
        <v/>
      </c>
      <c r="S1350" s="4" t="str">
        <f t="shared" si="256"/>
        <v/>
      </c>
      <c r="T1350" s="100" t="str">
        <f t="shared" si="257"/>
        <v/>
      </c>
      <c r="V1350" s="113"/>
    </row>
    <row r="1351" spans="8:22" s="103" customFormat="1" x14ac:dyDescent="0.2">
      <c r="H1351" s="14" t="e">
        <f t="shared" si="258"/>
        <v>#NUM!</v>
      </c>
      <c r="I1351" s="104" t="e">
        <f>IF(ISNUMBER(results!C$38),4*PI()*F1351/((G1351*0.001)^2*results!C$38),4*PI()*F1351/((G1351*0.001)^2*results!D$38))</f>
        <v>#DIV/0!</v>
      </c>
      <c r="J1351" s="15">
        <f t="shared" si="259"/>
        <v>5.6999999999999877</v>
      </c>
      <c r="K1351" s="5">
        <f t="shared" si="252"/>
        <v>302</v>
      </c>
      <c r="L1351" s="1">
        <f t="shared" si="253"/>
        <v>5.6970934865054046</v>
      </c>
      <c r="M1351" s="2">
        <f t="shared" si="254"/>
        <v>18.013677216545513</v>
      </c>
      <c r="N1351" s="3" t="b">
        <f t="shared" si="263"/>
        <v>0</v>
      </c>
      <c r="O1351" s="3" t="str">
        <f t="shared" si="260"/>
        <v/>
      </c>
      <c r="P1351" s="4" t="str">
        <f t="shared" si="261"/>
        <v/>
      </c>
      <c r="Q1351" s="4" t="str">
        <f t="shared" si="262"/>
        <v/>
      </c>
      <c r="R1351" s="4" t="str">
        <f t="shared" si="255"/>
        <v/>
      </c>
      <c r="S1351" s="4" t="str">
        <f t="shared" si="256"/>
        <v/>
      </c>
      <c r="T1351" s="100" t="str">
        <f t="shared" si="257"/>
        <v/>
      </c>
      <c r="V1351" s="113"/>
    </row>
    <row r="1352" spans="8:22" s="103" customFormat="1" x14ac:dyDescent="0.2">
      <c r="H1352" s="14" t="e">
        <f t="shared" si="258"/>
        <v>#NUM!</v>
      </c>
      <c r="I1352" s="104" t="e">
        <f>IF(ISNUMBER(results!C$38),4*PI()*F1352/((G1352*0.001)^2*results!C$38),4*PI()*F1352/((G1352*0.001)^2*results!D$38))</f>
        <v>#DIV/0!</v>
      </c>
      <c r="J1352" s="15">
        <f t="shared" si="259"/>
        <v>5.6999999999999877</v>
      </c>
      <c r="K1352" s="5">
        <f t="shared" si="252"/>
        <v>302</v>
      </c>
      <c r="L1352" s="1">
        <f t="shared" si="253"/>
        <v>5.6970934865054046</v>
      </c>
      <c r="M1352" s="2">
        <f t="shared" si="254"/>
        <v>18.013677216545513</v>
      </c>
      <c r="N1352" s="3" t="b">
        <f t="shared" si="263"/>
        <v>0</v>
      </c>
      <c r="O1352" s="3" t="str">
        <f t="shared" si="260"/>
        <v/>
      </c>
      <c r="P1352" s="4" t="str">
        <f t="shared" si="261"/>
        <v/>
      </c>
      <c r="Q1352" s="4" t="str">
        <f t="shared" si="262"/>
        <v/>
      </c>
      <c r="R1352" s="4" t="str">
        <f t="shared" si="255"/>
        <v/>
      </c>
      <c r="S1352" s="4" t="str">
        <f t="shared" si="256"/>
        <v/>
      </c>
      <c r="T1352" s="100" t="str">
        <f t="shared" si="257"/>
        <v/>
      </c>
      <c r="V1352" s="113"/>
    </row>
    <row r="1353" spans="8:22" s="103" customFormat="1" x14ac:dyDescent="0.2">
      <c r="H1353" s="14" t="e">
        <f t="shared" si="258"/>
        <v>#NUM!</v>
      </c>
      <c r="I1353" s="104" t="e">
        <f>IF(ISNUMBER(results!C$38),4*PI()*F1353/((G1353*0.001)^2*results!C$38),4*PI()*F1353/((G1353*0.001)^2*results!D$38))</f>
        <v>#DIV/0!</v>
      </c>
      <c r="J1353" s="15">
        <f t="shared" si="259"/>
        <v>5.6999999999999877</v>
      </c>
      <c r="K1353" s="5">
        <f t="shared" si="252"/>
        <v>302</v>
      </c>
      <c r="L1353" s="1">
        <f t="shared" si="253"/>
        <v>5.6970934865054046</v>
      </c>
      <c r="M1353" s="2">
        <f t="shared" si="254"/>
        <v>18.013677216545513</v>
      </c>
      <c r="N1353" s="3" t="b">
        <f t="shared" si="263"/>
        <v>0</v>
      </c>
      <c r="O1353" s="3" t="str">
        <f t="shared" si="260"/>
        <v/>
      </c>
      <c r="P1353" s="4" t="str">
        <f t="shared" si="261"/>
        <v/>
      </c>
      <c r="Q1353" s="4" t="str">
        <f t="shared" si="262"/>
        <v/>
      </c>
      <c r="R1353" s="4" t="str">
        <f t="shared" si="255"/>
        <v/>
      </c>
      <c r="S1353" s="4" t="str">
        <f t="shared" si="256"/>
        <v/>
      </c>
      <c r="T1353" s="100" t="str">
        <f t="shared" si="257"/>
        <v/>
      </c>
      <c r="V1353" s="113"/>
    </row>
    <row r="1354" spans="8:22" s="103" customFormat="1" x14ac:dyDescent="0.2">
      <c r="H1354" s="14" t="e">
        <f t="shared" si="258"/>
        <v>#NUM!</v>
      </c>
      <c r="I1354" s="104" t="e">
        <f>IF(ISNUMBER(results!C$38),4*PI()*F1354/((G1354*0.001)^2*results!C$38),4*PI()*F1354/((G1354*0.001)^2*results!D$38))</f>
        <v>#DIV/0!</v>
      </c>
      <c r="J1354" s="15">
        <f t="shared" si="259"/>
        <v>5.6999999999999877</v>
      </c>
      <c r="K1354" s="5">
        <f t="shared" si="252"/>
        <v>302</v>
      </c>
      <c r="L1354" s="1">
        <f t="shared" si="253"/>
        <v>5.6970934865054046</v>
      </c>
      <c r="M1354" s="2">
        <f t="shared" si="254"/>
        <v>18.013677216545513</v>
      </c>
      <c r="N1354" s="3" t="b">
        <f t="shared" si="263"/>
        <v>0</v>
      </c>
      <c r="O1354" s="3" t="str">
        <f t="shared" si="260"/>
        <v/>
      </c>
      <c r="P1354" s="4" t="str">
        <f t="shared" si="261"/>
        <v/>
      </c>
      <c r="Q1354" s="4" t="str">
        <f t="shared" si="262"/>
        <v/>
      </c>
      <c r="R1354" s="4" t="str">
        <f t="shared" si="255"/>
        <v/>
      </c>
      <c r="S1354" s="4" t="str">
        <f t="shared" si="256"/>
        <v/>
      </c>
      <c r="T1354" s="100" t="str">
        <f t="shared" si="257"/>
        <v/>
      </c>
      <c r="V1354" s="113"/>
    </row>
    <row r="1355" spans="8:22" s="103" customFormat="1" x14ac:dyDescent="0.2">
      <c r="H1355" s="14" t="e">
        <f t="shared" si="258"/>
        <v>#NUM!</v>
      </c>
      <c r="I1355" s="104" t="e">
        <f>IF(ISNUMBER(results!C$38),4*PI()*F1355/((G1355*0.001)^2*results!C$38),4*PI()*F1355/((G1355*0.001)^2*results!D$38))</f>
        <v>#DIV/0!</v>
      </c>
      <c r="J1355" s="15">
        <f t="shared" si="259"/>
        <v>5.6999999999999877</v>
      </c>
      <c r="K1355" s="5">
        <f t="shared" si="252"/>
        <v>302</v>
      </c>
      <c r="L1355" s="1">
        <f t="shared" si="253"/>
        <v>5.6970934865054046</v>
      </c>
      <c r="M1355" s="2">
        <f t="shared" si="254"/>
        <v>18.013677216545513</v>
      </c>
      <c r="N1355" s="3" t="b">
        <f t="shared" si="263"/>
        <v>0</v>
      </c>
      <c r="O1355" s="3" t="str">
        <f t="shared" si="260"/>
        <v/>
      </c>
      <c r="P1355" s="4" t="str">
        <f t="shared" si="261"/>
        <v/>
      </c>
      <c r="Q1355" s="4" t="str">
        <f t="shared" si="262"/>
        <v/>
      </c>
      <c r="R1355" s="4" t="str">
        <f t="shared" si="255"/>
        <v/>
      </c>
      <c r="S1355" s="4" t="str">
        <f t="shared" si="256"/>
        <v/>
      </c>
      <c r="T1355" s="100" t="str">
        <f t="shared" si="257"/>
        <v/>
      </c>
      <c r="V1355" s="113"/>
    </row>
    <row r="1356" spans="8:22" s="103" customFormat="1" x14ac:dyDescent="0.2">
      <c r="H1356" s="14" t="e">
        <f t="shared" si="258"/>
        <v>#NUM!</v>
      </c>
      <c r="I1356" s="104" t="e">
        <f>IF(ISNUMBER(results!C$38),4*PI()*F1356/((G1356*0.001)^2*results!C$38),4*PI()*F1356/((G1356*0.001)^2*results!D$38))</f>
        <v>#DIV/0!</v>
      </c>
      <c r="J1356" s="15">
        <f t="shared" si="259"/>
        <v>5.6999999999999877</v>
      </c>
      <c r="K1356" s="5">
        <f t="shared" si="252"/>
        <v>302</v>
      </c>
      <c r="L1356" s="1">
        <f t="shared" si="253"/>
        <v>5.6970934865054046</v>
      </c>
      <c r="M1356" s="2">
        <f t="shared" si="254"/>
        <v>18.013677216545513</v>
      </c>
      <c r="N1356" s="3" t="b">
        <f t="shared" si="263"/>
        <v>0</v>
      </c>
      <c r="O1356" s="3" t="str">
        <f t="shared" si="260"/>
        <v/>
      </c>
      <c r="P1356" s="4" t="str">
        <f t="shared" si="261"/>
        <v/>
      </c>
      <c r="Q1356" s="4" t="str">
        <f t="shared" si="262"/>
        <v/>
      </c>
      <c r="R1356" s="4" t="str">
        <f t="shared" si="255"/>
        <v/>
      </c>
      <c r="S1356" s="4" t="str">
        <f t="shared" si="256"/>
        <v/>
      </c>
      <c r="T1356" s="100" t="str">
        <f t="shared" si="257"/>
        <v/>
      </c>
      <c r="V1356" s="113"/>
    </row>
    <row r="1357" spans="8:22" s="103" customFormat="1" x14ac:dyDescent="0.2">
      <c r="H1357" s="14" t="e">
        <f t="shared" si="258"/>
        <v>#NUM!</v>
      </c>
      <c r="I1357" s="104" t="e">
        <f>IF(ISNUMBER(results!C$38),4*PI()*F1357/((G1357*0.001)^2*results!C$38),4*PI()*F1357/((G1357*0.001)^2*results!D$38))</f>
        <v>#DIV/0!</v>
      </c>
      <c r="J1357" s="15">
        <f t="shared" si="259"/>
        <v>5.6999999999999877</v>
      </c>
      <c r="K1357" s="5">
        <f t="shared" si="252"/>
        <v>302</v>
      </c>
      <c r="L1357" s="1">
        <f t="shared" si="253"/>
        <v>5.6970934865054046</v>
      </c>
      <c r="M1357" s="2">
        <f t="shared" si="254"/>
        <v>18.013677216545513</v>
      </c>
      <c r="N1357" s="3" t="b">
        <f t="shared" si="263"/>
        <v>0</v>
      </c>
      <c r="O1357" s="3" t="str">
        <f t="shared" si="260"/>
        <v/>
      </c>
      <c r="P1357" s="4" t="str">
        <f t="shared" si="261"/>
        <v/>
      </c>
      <c r="Q1357" s="4" t="str">
        <f t="shared" si="262"/>
        <v/>
      </c>
      <c r="R1357" s="4" t="str">
        <f t="shared" si="255"/>
        <v/>
      </c>
      <c r="S1357" s="4" t="str">
        <f t="shared" si="256"/>
        <v/>
      </c>
      <c r="T1357" s="100" t="str">
        <f t="shared" si="257"/>
        <v/>
      </c>
      <c r="V1357" s="113"/>
    </row>
    <row r="1358" spans="8:22" s="103" customFormat="1" x14ac:dyDescent="0.2">
      <c r="H1358" s="14" t="e">
        <f t="shared" si="258"/>
        <v>#NUM!</v>
      </c>
      <c r="I1358" s="104" t="e">
        <f>IF(ISNUMBER(results!C$38),4*PI()*F1358/((G1358*0.001)^2*results!C$38),4*PI()*F1358/((G1358*0.001)^2*results!D$38))</f>
        <v>#DIV/0!</v>
      </c>
      <c r="J1358" s="15">
        <f t="shared" si="259"/>
        <v>5.6999999999999877</v>
      </c>
      <c r="K1358" s="5">
        <f t="shared" si="252"/>
        <v>302</v>
      </c>
      <c r="L1358" s="1">
        <f t="shared" si="253"/>
        <v>5.6970934865054046</v>
      </c>
      <c r="M1358" s="2">
        <f t="shared" si="254"/>
        <v>18.013677216545513</v>
      </c>
      <c r="N1358" s="3" t="b">
        <f t="shared" si="263"/>
        <v>0</v>
      </c>
      <c r="O1358" s="3" t="str">
        <f t="shared" si="260"/>
        <v/>
      </c>
      <c r="P1358" s="4" t="str">
        <f t="shared" si="261"/>
        <v/>
      </c>
      <c r="Q1358" s="4" t="str">
        <f t="shared" si="262"/>
        <v/>
      </c>
      <c r="R1358" s="4" t="str">
        <f t="shared" si="255"/>
        <v/>
      </c>
      <c r="S1358" s="4" t="str">
        <f t="shared" si="256"/>
        <v/>
      </c>
      <c r="T1358" s="100" t="str">
        <f t="shared" si="257"/>
        <v/>
      </c>
      <c r="V1358" s="113"/>
    </row>
    <row r="1359" spans="8:22" s="103" customFormat="1" x14ac:dyDescent="0.2">
      <c r="H1359" s="14" t="e">
        <f t="shared" si="258"/>
        <v>#NUM!</v>
      </c>
      <c r="I1359" s="104" t="e">
        <f>IF(ISNUMBER(results!C$38),4*PI()*F1359/((G1359*0.001)^2*results!C$38),4*PI()*F1359/((G1359*0.001)^2*results!D$38))</f>
        <v>#DIV/0!</v>
      </c>
      <c r="J1359" s="15">
        <f t="shared" si="259"/>
        <v>5.6999999999999877</v>
      </c>
      <c r="K1359" s="5">
        <f t="shared" si="252"/>
        <v>302</v>
      </c>
      <c r="L1359" s="1">
        <f t="shared" si="253"/>
        <v>5.6970934865054046</v>
      </c>
      <c r="M1359" s="2">
        <f t="shared" si="254"/>
        <v>18.013677216545513</v>
      </c>
      <c r="N1359" s="3" t="b">
        <f t="shared" si="263"/>
        <v>0</v>
      </c>
      <c r="O1359" s="3" t="str">
        <f t="shared" si="260"/>
        <v/>
      </c>
      <c r="P1359" s="4" t="str">
        <f t="shared" si="261"/>
        <v/>
      </c>
      <c r="Q1359" s="4" t="str">
        <f t="shared" si="262"/>
        <v/>
      </c>
      <c r="R1359" s="4" t="str">
        <f t="shared" si="255"/>
        <v/>
      </c>
      <c r="S1359" s="4" t="str">
        <f t="shared" si="256"/>
        <v/>
      </c>
      <c r="T1359" s="100" t="str">
        <f t="shared" si="257"/>
        <v/>
      </c>
      <c r="V1359" s="113"/>
    </row>
    <row r="1360" spans="8:22" s="103" customFormat="1" x14ac:dyDescent="0.2">
      <c r="H1360" s="14" t="e">
        <f t="shared" si="258"/>
        <v>#NUM!</v>
      </c>
      <c r="I1360" s="104" t="e">
        <f>IF(ISNUMBER(results!C$38),4*PI()*F1360/((G1360*0.001)^2*results!C$38),4*PI()*F1360/((G1360*0.001)^2*results!D$38))</f>
        <v>#DIV/0!</v>
      </c>
      <c r="J1360" s="15">
        <f t="shared" si="259"/>
        <v>5.6999999999999877</v>
      </c>
      <c r="K1360" s="5">
        <f t="shared" si="252"/>
        <v>302</v>
      </c>
      <c r="L1360" s="1">
        <f t="shared" si="253"/>
        <v>5.6970934865054046</v>
      </c>
      <c r="M1360" s="2">
        <f t="shared" si="254"/>
        <v>18.013677216545513</v>
      </c>
      <c r="N1360" s="3" t="b">
        <f t="shared" si="263"/>
        <v>0</v>
      </c>
      <c r="O1360" s="3" t="str">
        <f t="shared" si="260"/>
        <v/>
      </c>
      <c r="P1360" s="4" t="str">
        <f t="shared" si="261"/>
        <v/>
      </c>
      <c r="Q1360" s="4" t="str">
        <f t="shared" si="262"/>
        <v/>
      </c>
      <c r="R1360" s="4" t="str">
        <f t="shared" si="255"/>
        <v/>
      </c>
      <c r="S1360" s="4" t="str">
        <f t="shared" si="256"/>
        <v/>
      </c>
      <c r="T1360" s="100" t="str">
        <f t="shared" si="257"/>
        <v/>
      </c>
      <c r="V1360" s="113"/>
    </row>
    <row r="1361" spans="8:22" s="103" customFormat="1" x14ac:dyDescent="0.2">
      <c r="H1361" s="14" t="e">
        <f t="shared" si="258"/>
        <v>#NUM!</v>
      </c>
      <c r="I1361" s="104" t="e">
        <f>IF(ISNUMBER(results!C$38),4*PI()*F1361/((G1361*0.001)^2*results!C$38),4*PI()*F1361/((G1361*0.001)^2*results!D$38))</f>
        <v>#DIV/0!</v>
      </c>
      <c r="J1361" s="15">
        <f t="shared" si="259"/>
        <v>5.6999999999999877</v>
      </c>
      <c r="K1361" s="5">
        <f t="shared" si="252"/>
        <v>302</v>
      </c>
      <c r="L1361" s="1">
        <f t="shared" si="253"/>
        <v>5.6970934865054046</v>
      </c>
      <c r="M1361" s="2">
        <f t="shared" si="254"/>
        <v>18.013677216545513</v>
      </c>
      <c r="N1361" s="3" t="b">
        <f t="shared" si="263"/>
        <v>0</v>
      </c>
      <c r="O1361" s="3" t="str">
        <f t="shared" si="260"/>
        <v/>
      </c>
      <c r="P1361" s="4" t="str">
        <f t="shared" si="261"/>
        <v/>
      </c>
      <c r="Q1361" s="4" t="str">
        <f t="shared" si="262"/>
        <v/>
      </c>
      <c r="R1361" s="4" t="str">
        <f t="shared" si="255"/>
        <v/>
      </c>
      <c r="S1361" s="4" t="str">
        <f t="shared" si="256"/>
        <v/>
      </c>
      <c r="T1361" s="100" t="str">
        <f t="shared" si="257"/>
        <v/>
      </c>
      <c r="V1361" s="113"/>
    </row>
    <row r="1362" spans="8:22" s="103" customFormat="1" x14ac:dyDescent="0.2">
      <c r="H1362" s="14" t="e">
        <f t="shared" si="258"/>
        <v>#NUM!</v>
      </c>
      <c r="I1362" s="104" t="e">
        <f>IF(ISNUMBER(results!C$38),4*PI()*F1362/((G1362*0.001)^2*results!C$38),4*PI()*F1362/((G1362*0.001)^2*results!D$38))</f>
        <v>#DIV/0!</v>
      </c>
      <c r="J1362" s="15">
        <f t="shared" si="259"/>
        <v>5.6999999999999877</v>
      </c>
      <c r="K1362" s="5">
        <f t="shared" si="252"/>
        <v>302</v>
      </c>
      <c r="L1362" s="1">
        <f t="shared" si="253"/>
        <v>5.6970934865054046</v>
      </c>
      <c r="M1362" s="2">
        <f t="shared" si="254"/>
        <v>18.013677216545513</v>
      </c>
      <c r="N1362" s="3" t="b">
        <f t="shared" si="263"/>
        <v>0</v>
      </c>
      <c r="O1362" s="3" t="str">
        <f t="shared" si="260"/>
        <v/>
      </c>
      <c r="P1362" s="4" t="str">
        <f t="shared" si="261"/>
        <v/>
      </c>
      <c r="Q1362" s="4" t="str">
        <f t="shared" si="262"/>
        <v/>
      </c>
      <c r="R1362" s="4" t="str">
        <f t="shared" si="255"/>
        <v/>
      </c>
      <c r="S1362" s="4" t="str">
        <f t="shared" si="256"/>
        <v/>
      </c>
      <c r="T1362" s="100" t="str">
        <f t="shared" si="257"/>
        <v/>
      </c>
      <c r="V1362" s="113"/>
    </row>
    <row r="1363" spans="8:22" s="103" customFormat="1" x14ac:dyDescent="0.2">
      <c r="H1363" s="14" t="e">
        <f t="shared" si="258"/>
        <v>#NUM!</v>
      </c>
      <c r="I1363" s="104" t="e">
        <f>IF(ISNUMBER(results!C$38),4*PI()*F1363/((G1363*0.001)^2*results!C$38),4*PI()*F1363/((G1363*0.001)^2*results!D$38))</f>
        <v>#DIV/0!</v>
      </c>
      <c r="J1363" s="15">
        <f t="shared" si="259"/>
        <v>5.6999999999999877</v>
      </c>
      <c r="K1363" s="5">
        <f t="shared" si="252"/>
        <v>302</v>
      </c>
      <c r="L1363" s="1">
        <f t="shared" si="253"/>
        <v>5.6970934865054046</v>
      </c>
      <c r="M1363" s="2">
        <f t="shared" si="254"/>
        <v>18.013677216545513</v>
      </c>
      <c r="N1363" s="3" t="b">
        <f t="shared" si="263"/>
        <v>0</v>
      </c>
      <c r="O1363" s="3" t="str">
        <f t="shared" si="260"/>
        <v/>
      </c>
      <c r="P1363" s="4" t="str">
        <f t="shared" si="261"/>
        <v/>
      </c>
      <c r="Q1363" s="4" t="str">
        <f t="shared" si="262"/>
        <v/>
      </c>
      <c r="R1363" s="4" t="str">
        <f t="shared" si="255"/>
        <v/>
      </c>
      <c r="S1363" s="4" t="str">
        <f t="shared" si="256"/>
        <v/>
      </c>
      <c r="T1363" s="100" t="str">
        <f t="shared" si="257"/>
        <v/>
      </c>
      <c r="V1363" s="113"/>
    </row>
    <row r="1364" spans="8:22" s="103" customFormat="1" x14ac:dyDescent="0.2">
      <c r="H1364" s="14" t="e">
        <f t="shared" si="258"/>
        <v>#NUM!</v>
      </c>
      <c r="I1364" s="104" t="e">
        <f>IF(ISNUMBER(results!C$38),4*PI()*F1364/((G1364*0.001)^2*results!C$38),4*PI()*F1364/((G1364*0.001)^2*results!D$38))</f>
        <v>#DIV/0!</v>
      </c>
      <c r="J1364" s="15">
        <f t="shared" si="259"/>
        <v>5.6999999999999877</v>
      </c>
      <c r="K1364" s="5">
        <f t="shared" si="252"/>
        <v>302</v>
      </c>
      <c r="L1364" s="1">
        <f t="shared" si="253"/>
        <v>5.6970934865054046</v>
      </c>
      <c r="M1364" s="2">
        <f t="shared" si="254"/>
        <v>18.013677216545513</v>
      </c>
      <c r="N1364" s="3" t="b">
        <f t="shared" si="263"/>
        <v>0</v>
      </c>
      <c r="O1364" s="3" t="str">
        <f t="shared" si="260"/>
        <v/>
      </c>
      <c r="P1364" s="4" t="str">
        <f t="shared" si="261"/>
        <v/>
      </c>
      <c r="Q1364" s="4" t="str">
        <f t="shared" si="262"/>
        <v/>
      </c>
      <c r="R1364" s="4" t="str">
        <f t="shared" si="255"/>
        <v/>
      </c>
      <c r="S1364" s="4" t="str">
        <f t="shared" si="256"/>
        <v/>
      </c>
      <c r="T1364" s="100" t="str">
        <f t="shared" si="257"/>
        <v/>
      </c>
      <c r="V1364" s="113"/>
    </row>
    <row r="1365" spans="8:22" s="103" customFormat="1" x14ac:dyDescent="0.2">
      <c r="H1365" s="14" t="e">
        <f t="shared" si="258"/>
        <v>#NUM!</v>
      </c>
      <c r="I1365" s="104" t="e">
        <f>IF(ISNUMBER(results!C$38),4*PI()*F1365/((G1365*0.001)^2*results!C$38),4*PI()*F1365/((G1365*0.001)^2*results!D$38))</f>
        <v>#DIV/0!</v>
      </c>
      <c r="J1365" s="15">
        <f t="shared" si="259"/>
        <v>5.6999999999999877</v>
      </c>
      <c r="K1365" s="5">
        <f t="shared" si="252"/>
        <v>302</v>
      </c>
      <c r="L1365" s="1">
        <f t="shared" si="253"/>
        <v>5.6970934865054046</v>
      </c>
      <c r="M1365" s="2">
        <f t="shared" si="254"/>
        <v>18.013677216545513</v>
      </c>
      <c r="N1365" s="3" t="b">
        <f t="shared" si="263"/>
        <v>0</v>
      </c>
      <c r="O1365" s="3" t="str">
        <f t="shared" si="260"/>
        <v/>
      </c>
      <c r="P1365" s="4" t="str">
        <f t="shared" si="261"/>
        <v/>
      </c>
      <c r="Q1365" s="4" t="str">
        <f t="shared" si="262"/>
        <v/>
      </c>
      <c r="R1365" s="4" t="str">
        <f t="shared" si="255"/>
        <v/>
      </c>
      <c r="S1365" s="4" t="str">
        <f t="shared" si="256"/>
        <v/>
      </c>
      <c r="T1365" s="100" t="str">
        <f t="shared" si="257"/>
        <v/>
      </c>
      <c r="V1365" s="113"/>
    </row>
    <row r="1366" spans="8:22" s="103" customFormat="1" x14ac:dyDescent="0.2">
      <c r="H1366" s="14" t="e">
        <f t="shared" si="258"/>
        <v>#NUM!</v>
      </c>
      <c r="I1366" s="104" t="e">
        <f>IF(ISNUMBER(results!C$38),4*PI()*F1366/((G1366*0.001)^2*results!C$38),4*PI()*F1366/((G1366*0.001)^2*results!D$38))</f>
        <v>#DIV/0!</v>
      </c>
      <c r="J1366" s="15">
        <f t="shared" si="259"/>
        <v>5.6999999999999877</v>
      </c>
      <c r="K1366" s="5">
        <f t="shared" si="252"/>
        <v>302</v>
      </c>
      <c r="L1366" s="1">
        <f t="shared" si="253"/>
        <v>5.6970934865054046</v>
      </c>
      <c r="M1366" s="2">
        <f t="shared" si="254"/>
        <v>18.013677216545513</v>
      </c>
      <c r="N1366" s="3" t="b">
        <f t="shared" si="263"/>
        <v>0</v>
      </c>
      <c r="O1366" s="3" t="str">
        <f t="shared" si="260"/>
        <v/>
      </c>
      <c r="P1366" s="4" t="str">
        <f t="shared" si="261"/>
        <v/>
      </c>
      <c r="Q1366" s="4" t="str">
        <f t="shared" si="262"/>
        <v/>
      </c>
      <c r="R1366" s="4" t="str">
        <f t="shared" si="255"/>
        <v/>
      </c>
      <c r="S1366" s="4" t="str">
        <f t="shared" si="256"/>
        <v/>
      </c>
      <c r="T1366" s="100" t="str">
        <f t="shared" si="257"/>
        <v/>
      </c>
      <c r="V1366" s="113"/>
    </row>
    <row r="1367" spans="8:22" s="103" customFormat="1" x14ac:dyDescent="0.2">
      <c r="H1367" s="14" t="e">
        <f t="shared" si="258"/>
        <v>#NUM!</v>
      </c>
      <c r="I1367" s="104" t="e">
        <f>IF(ISNUMBER(results!C$38),4*PI()*F1367/((G1367*0.001)^2*results!C$38),4*PI()*F1367/((G1367*0.001)^2*results!D$38))</f>
        <v>#DIV/0!</v>
      </c>
      <c r="J1367" s="15">
        <f t="shared" si="259"/>
        <v>5.6999999999999877</v>
      </c>
      <c r="K1367" s="5">
        <f t="shared" si="252"/>
        <v>302</v>
      </c>
      <c r="L1367" s="1">
        <f t="shared" si="253"/>
        <v>5.6970934865054046</v>
      </c>
      <c r="M1367" s="2">
        <f t="shared" si="254"/>
        <v>18.013677216545513</v>
      </c>
      <c r="N1367" s="3" t="b">
        <f t="shared" si="263"/>
        <v>0</v>
      </c>
      <c r="O1367" s="3" t="str">
        <f t="shared" si="260"/>
        <v/>
      </c>
      <c r="P1367" s="4" t="str">
        <f t="shared" si="261"/>
        <v/>
      </c>
      <c r="Q1367" s="4" t="str">
        <f t="shared" si="262"/>
        <v/>
      </c>
      <c r="R1367" s="4" t="str">
        <f t="shared" si="255"/>
        <v/>
      </c>
      <c r="S1367" s="4" t="str">
        <f t="shared" si="256"/>
        <v/>
      </c>
      <c r="T1367" s="100" t="str">
        <f t="shared" si="257"/>
        <v/>
      </c>
      <c r="V1367" s="113"/>
    </row>
    <row r="1368" spans="8:22" s="103" customFormat="1" x14ac:dyDescent="0.2">
      <c r="H1368" s="14" t="e">
        <f t="shared" si="258"/>
        <v>#NUM!</v>
      </c>
      <c r="I1368" s="104" t="e">
        <f>IF(ISNUMBER(results!C$38),4*PI()*F1368/((G1368*0.001)^2*results!C$38),4*PI()*F1368/((G1368*0.001)^2*results!D$38))</f>
        <v>#DIV/0!</v>
      </c>
      <c r="J1368" s="15">
        <f t="shared" si="259"/>
        <v>5.6999999999999877</v>
      </c>
      <c r="K1368" s="5">
        <f t="shared" si="252"/>
        <v>302</v>
      </c>
      <c r="L1368" s="1">
        <f t="shared" si="253"/>
        <v>5.6970934865054046</v>
      </c>
      <c r="M1368" s="2">
        <f t="shared" si="254"/>
        <v>18.013677216545513</v>
      </c>
      <c r="N1368" s="3" t="b">
        <f t="shared" si="263"/>
        <v>0</v>
      </c>
      <c r="O1368" s="3" t="str">
        <f t="shared" si="260"/>
        <v/>
      </c>
      <c r="P1368" s="4" t="str">
        <f t="shared" si="261"/>
        <v/>
      </c>
      <c r="Q1368" s="4" t="str">
        <f t="shared" si="262"/>
        <v/>
      </c>
      <c r="R1368" s="4" t="str">
        <f t="shared" si="255"/>
        <v/>
      </c>
      <c r="S1368" s="4" t="str">
        <f t="shared" si="256"/>
        <v/>
      </c>
      <c r="T1368" s="100" t="str">
        <f t="shared" si="257"/>
        <v/>
      </c>
      <c r="V1368" s="113"/>
    </row>
    <row r="1369" spans="8:22" s="103" customFormat="1" x14ac:dyDescent="0.2">
      <c r="H1369" s="14" t="e">
        <f t="shared" si="258"/>
        <v>#NUM!</v>
      </c>
      <c r="I1369" s="104" t="e">
        <f>IF(ISNUMBER(results!C$38),4*PI()*F1369/((G1369*0.001)^2*results!C$38),4*PI()*F1369/((G1369*0.001)^2*results!D$38))</f>
        <v>#DIV/0!</v>
      </c>
      <c r="J1369" s="15">
        <f t="shared" si="259"/>
        <v>5.6999999999999877</v>
      </c>
      <c r="K1369" s="5">
        <f t="shared" si="252"/>
        <v>302</v>
      </c>
      <c r="L1369" s="1">
        <f t="shared" si="253"/>
        <v>5.6970934865054046</v>
      </c>
      <c r="M1369" s="2">
        <f t="shared" si="254"/>
        <v>18.013677216545513</v>
      </c>
      <c r="N1369" s="3" t="b">
        <f t="shared" si="263"/>
        <v>0</v>
      </c>
      <c r="O1369" s="3" t="str">
        <f t="shared" si="260"/>
        <v/>
      </c>
      <c r="P1369" s="4" t="str">
        <f t="shared" si="261"/>
        <v/>
      </c>
      <c r="Q1369" s="4" t="str">
        <f t="shared" si="262"/>
        <v/>
      </c>
      <c r="R1369" s="4" t="str">
        <f t="shared" si="255"/>
        <v/>
      </c>
      <c r="S1369" s="4" t="str">
        <f t="shared" si="256"/>
        <v/>
      </c>
      <c r="T1369" s="100" t="str">
        <f t="shared" si="257"/>
        <v/>
      </c>
      <c r="V1369" s="113"/>
    </row>
    <row r="1370" spans="8:22" s="103" customFormat="1" x14ac:dyDescent="0.2">
      <c r="H1370" s="14" t="e">
        <f t="shared" si="258"/>
        <v>#NUM!</v>
      </c>
      <c r="I1370" s="104" t="e">
        <f>IF(ISNUMBER(results!C$38),4*PI()*F1370/((G1370*0.001)^2*results!C$38),4*PI()*F1370/((G1370*0.001)^2*results!D$38))</f>
        <v>#DIV/0!</v>
      </c>
      <c r="J1370" s="15">
        <f t="shared" si="259"/>
        <v>5.6999999999999877</v>
      </c>
      <c r="K1370" s="5">
        <f t="shared" si="252"/>
        <v>302</v>
      </c>
      <c r="L1370" s="1">
        <f t="shared" si="253"/>
        <v>5.6970934865054046</v>
      </c>
      <c r="M1370" s="2">
        <f t="shared" si="254"/>
        <v>18.013677216545513</v>
      </c>
      <c r="N1370" s="3" t="b">
        <f t="shared" si="263"/>
        <v>0</v>
      </c>
      <c r="O1370" s="3" t="str">
        <f t="shared" si="260"/>
        <v/>
      </c>
      <c r="P1370" s="4" t="str">
        <f t="shared" si="261"/>
        <v/>
      </c>
      <c r="Q1370" s="4" t="str">
        <f t="shared" si="262"/>
        <v/>
      </c>
      <c r="R1370" s="4" t="str">
        <f t="shared" si="255"/>
        <v/>
      </c>
      <c r="S1370" s="4" t="str">
        <f t="shared" si="256"/>
        <v/>
      </c>
      <c r="T1370" s="100" t="str">
        <f t="shared" si="257"/>
        <v/>
      </c>
      <c r="V1370" s="113"/>
    </row>
    <row r="1371" spans="8:22" s="103" customFormat="1" x14ac:dyDescent="0.2">
      <c r="H1371" s="14" t="e">
        <f t="shared" si="258"/>
        <v>#NUM!</v>
      </c>
      <c r="I1371" s="104" t="e">
        <f>IF(ISNUMBER(results!C$38),4*PI()*F1371/((G1371*0.001)^2*results!C$38),4*PI()*F1371/((G1371*0.001)^2*results!D$38))</f>
        <v>#DIV/0!</v>
      </c>
      <c r="J1371" s="15">
        <f t="shared" si="259"/>
        <v>5.6999999999999877</v>
      </c>
      <c r="K1371" s="5">
        <f t="shared" si="252"/>
        <v>302</v>
      </c>
      <c r="L1371" s="1">
        <f t="shared" si="253"/>
        <v>5.6970934865054046</v>
      </c>
      <c r="M1371" s="2">
        <f t="shared" si="254"/>
        <v>18.013677216545513</v>
      </c>
      <c r="N1371" s="3" t="b">
        <f t="shared" si="263"/>
        <v>0</v>
      </c>
      <c r="O1371" s="3" t="str">
        <f t="shared" si="260"/>
        <v/>
      </c>
      <c r="P1371" s="4" t="str">
        <f t="shared" si="261"/>
        <v/>
      </c>
      <c r="Q1371" s="4" t="str">
        <f t="shared" si="262"/>
        <v/>
      </c>
      <c r="R1371" s="4" t="str">
        <f t="shared" si="255"/>
        <v/>
      </c>
      <c r="S1371" s="4" t="str">
        <f t="shared" si="256"/>
        <v/>
      </c>
      <c r="T1371" s="100" t="str">
        <f t="shared" si="257"/>
        <v/>
      </c>
      <c r="V1371" s="113"/>
    </row>
    <row r="1372" spans="8:22" s="103" customFormat="1" x14ac:dyDescent="0.2">
      <c r="H1372" s="14" t="e">
        <f t="shared" si="258"/>
        <v>#NUM!</v>
      </c>
      <c r="I1372" s="104" t="e">
        <f>IF(ISNUMBER(results!C$38),4*PI()*F1372/((G1372*0.001)^2*results!C$38),4*PI()*F1372/((G1372*0.001)^2*results!D$38))</f>
        <v>#DIV/0!</v>
      </c>
      <c r="J1372" s="15">
        <f t="shared" si="259"/>
        <v>5.6999999999999877</v>
      </c>
      <c r="K1372" s="5">
        <f t="shared" si="252"/>
        <v>302</v>
      </c>
      <c r="L1372" s="1">
        <f t="shared" si="253"/>
        <v>5.6970934865054046</v>
      </c>
      <c r="M1372" s="2">
        <f t="shared" si="254"/>
        <v>18.013677216545513</v>
      </c>
      <c r="N1372" s="3" t="b">
        <f t="shared" si="263"/>
        <v>0</v>
      </c>
      <c r="O1372" s="3" t="str">
        <f t="shared" si="260"/>
        <v/>
      </c>
      <c r="P1372" s="4" t="str">
        <f t="shared" si="261"/>
        <v/>
      </c>
      <c r="Q1372" s="4" t="str">
        <f t="shared" si="262"/>
        <v/>
      </c>
      <c r="R1372" s="4" t="str">
        <f t="shared" si="255"/>
        <v/>
      </c>
      <c r="S1372" s="4" t="str">
        <f t="shared" si="256"/>
        <v/>
      </c>
      <c r="T1372" s="100" t="str">
        <f t="shared" si="257"/>
        <v/>
      </c>
      <c r="V1372" s="113"/>
    </row>
    <row r="1373" spans="8:22" s="103" customFormat="1" x14ac:dyDescent="0.2">
      <c r="H1373" s="14" t="e">
        <f t="shared" si="258"/>
        <v>#NUM!</v>
      </c>
      <c r="I1373" s="104" t="e">
        <f>IF(ISNUMBER(results!C$38),4*PI()*F1373/((G1373*0.001)^2*results!C$38),4*PI()*F1373/((G1373*0.001)^2*results!D$38))</f>
        <v>#DIV/0!</v>
      </c>
      <c r="J1373" s="15">
        <f t="shared" si="259"/>
        <v>5.6999999999999877</v>
      </c>
      <c r="K1373" s="5">
        <f t="shared" si="252"/>
        <v>302</v>
      </c>
      <c r="L1373" s="1">
        <f t="shared" si="253"/>
        <v>5.6970934865054046</v>
      </c>
      <c r="M1373" s="2">
        <f t="shared" si="254"/>
        <v>18.013677216545513</v>
      </c>
      <c r="N1373" s="3" t="b">
        <f t="shared" si="263"/>
        <v>0</v>
      </c>
      <c r="O1373" s="3" t="str">
        <f t="shared" si="260"/>
        <v/>
      </c>
      <c r="P1373" s="4" t="str">
        <f t="shared" si="261"/>
        <v/>
      </c>
      <c r="Q1373" s="4" t="str">
        <f t="shared" si="262"/>
        <v/>
      </c>
      <c r="R1373" s="4" t="str">
        <f t="shared" si="255"/>
        <v/>
      </c>
      <c r="S1373" s="4" t="str">
        <f t="shared" si="256"/>
        <v/>
      </c>
      <c r="T1373" s="100" t="str">
        <f t="shared" si="257"/>
        <v/>
      </c>
      <c r="V1373" s="113"/>
    </row>
    <row r="1374" spans="8:22" s="103" customFormat="1" x14ac:dyDescent="0.2">
      <c r="H1374" s="14" t="e">
        <f t="shared" si="258"/>
        <v>#NUM!</v>
      </c>
      <c r="I1374" s="104" t="e">
        <f>IF(ISNUMBER(results!C$38),4*PI()*F1374/((G1374*0.001)^2*results!C$38),4*PI()*F1374/((G1374*0.001)^2*results!D$38))</f>
        <v>#DIV/0!</v>
      </c>
      <c r="J1374" s="15">
        <f t="shared" si="259"/>
        <v>5.6999999999999877</v>
      </c>
      <c r="K1374" s="5">
        <f t="shared" si="252"/>
        <v>302</v>
      </c>
      <c r="L1374" s="1">
        <f t="shared" si="253"/>
        <v>5.6970934865054046</v>
      </c>
      <c r="M1374" s="2">
        <f t="shared" si="254"/>
        <v>18.013677216545513</v>
      </c>
      <c r="N1374" s="3" t="b">
        <f t="shared" si="263"/>
        <v>0</v>
      </c>
      <c r="O1374" s="3" t="str">
        <f t="shared" si="260"/>
        <v/>
      </c>
      <c r="P1374" s="4" t="str">
        <f t="shared" si="261"/>
        <v/>
      </c>
      <c r="Q1374" s="4" t="str">
        <f t="shared" si="262"/>
        <v/>
      </c>
      <c r="R1374" s="4" t="str">
        <f t="shared" si="255"/>
        <v/>
      </c>
      <c r="S1374" s="4" t="str">
        <f t="shared" si="256"/>
        <v/>
      </c>
      <c r="T1374" s="100" t="str">
        <f t="shared" si="257"/>
        <v/>
      </c>
      <c r="V1374" s="113"/>
    </row>
    <row r="1375" spans="8:22" s="103" customFormat="1" x14ac:dyDescent="0.2">
      <c r="H1375" s="14" t="e">
        <f t="shared" si="258"/>
        <v>#NUM!</v>
      </c>
      <c r="I1375" s="104" t="e">
        <f>IF(ISNUMBER(results!C$38),4*PI()*F1375/((G1375*0.001)^2*results!C$38),4*PI()*F1375/((G1375*0.001)^2*results!D$38))</f>
        <v>#DIV/0!</v>
      </c>
      <c r="J1375" s="15">
        <f t="shared" si="259"/>
        <v>5.6999999999999877</v>
      </c>
      <c r="K1375" s="5">
        <f t="shared" si="252"/>
        <v>302</v>
      </c>
      <c r="L1375" s="1">
        <f t="shared" si="253"/>
        <v>5.6970934865054046</v>
      </c>
      <c r="M1375" s="2">
        <f t="shared" si="254"/>
        <v>18.013677216545513</v>
      </c>
      <c r="N1375" s="3" t="b">
        <f t="shared" si="263"/>
        <v>0</v>
      </c>
      <c r="O1375" s="3" t="str">
        <f t="shared" si="260"/>
        <v/>
      </c>
      <c r="P1375" s="4" t="str">
        <f t="shared" si="261"/>
        <v/>
      </c>
      <c r="Q1375" s="4" t="str">
        <f t="shared" si="262"/>
        <v/>
      </c>
      <c r="R1375" s="4" t="str">
        <f t="shared" si="255"/>
        <v/>
      </c>
      <c r="S1375" s="4" t="str">
        <f t="shared" si="256"/>
        <v/>
      </c>
      <c r="T1375" s="100" t="str">
        <f t="shared" si="257"/>
        <v/>
      </c>
      <c r="V1375" s="113"/>
    </row>
    <row r="1376" spans="8:22" s="103" customFormat="1" x14ac:dyDescent="0.2">
      <c r="H1376" s="14" t="e">
        <f t="shared" si="258"/>
        <v>#NUM!</v>
      </c>
      <c r="I1376" s="104" t="e">
        <f>IF(ISNUMBER(results!C$38),4*PI()*F1376/((G1376*0.001)^2*results!C$38),4*PI()*F1376/((G1376*0.001)^2*results!D$38))</f>
        <v>#DIV/0!</v>
      </c>
      <c r="J1376" s="15">
        <f t="shared" si="259"/>
        <v>5.6999999999999877</v>
      </c>
      <c r="K1376" s="5">
        <f t="shared" si="252"/>
        <v>302</v>
      </c>
      <c r="L1376" s="1">
        <f t="shared" si="253"/>
        <v>5.6970934865054046</v>
      </c>
      <c r="M1376" s="2">
        <f t="shared" si="254"/>
        <v>18.013677216545513</v>
      </c>
      <c r="N1376" s="3" t="b">
        <f t="shared" si="263"/>
        <v>0</v>
      </c>
      <c r="O1376" s="3" t="str">
        <f t="shared" si="260"/>
        <v/>
      </c>
      <c r="P1376" s="4" t="str">
        <f t="shared" si="261"/>
        <v/>
      </c>
      <c r="Q1376" s="4" t="str">
        <f t="shared" si="262"/>
        <v/>
      </c>
      <c r="R1376" s="4" t="str">
        <f t="shared" si="255"/>
        <v/>
      </c>
      <c r="S1376" s="4" t="str">
        <f t="shared" si="256"/>
        <v/>
      </c>
      <c r="T1376" s="100" t="str">
        <f t="shared" si="257"/>
        <v/>
      </c>
      <c r="V1376" s="113"/>
    </row>
    <row r="1377" spans="8:22" s="103" customFormat="1" x14ac:dyDescent="0.2">
      <c r="H1377" s="14" t="e">
        <f t="shared" si="258"/>
        <v>#NUM!</v>
      </c>
      <c r="I1377" s="104" t="e">
        <f>IF(ISNUMBER(results!C$38),4*PI()*F1377/((G1377*0.001)^2*results!C$38),4*PI()*F1377/((G1377*0.001)^2*results!D$38))</f>
        <v>#DIV/0!</v>
      </c>
      <c r="J1377" s="15">
        <f t="shared" si="259"/>
        <v>5.6999999999999877</v>
      </c>
      <c r="K1377" s="5">
        <f t="shared" si="252"/>
        <v>302</v>
      </c>
      <c r="L1377" s="1">
        <f t="shared" si="253"/>
        <v>5.6970934865054046</v>
      </c>
      <c r="M1377" s="2">
        <f t="shared" si="254"/>
        <v>18.013677216545513</v>
      </c>
      <c r="N1377" s="3" t="b">
        <f t="shared" si="263"/>
        <v>0</v>
      </c>
      <c r="O1377" s="3" t="str">
        <f t="shared" si="260"/>
        <v/>
      </c>
      <c r="P1377" s="4" t="str">
        <f t="shared" si="261"/>
        <v/>
      </c>
      <c r="Q1377" s="4" t="str">
        <f t="shared" si="262"/>
        <v/>
      </c>
      <c r="R1377" s="4" t="str">
        <f t="shared" si="255"/>
        <v/>
      </c>
      <c r="S1377" s="4" t="str">
        <f t="shared" si="256"/>
        <v/>
      </c>
      <c r="T1377" s="100" t="str">
        <f t="shared" si="257"/>
        <v/>
      </c>
      <c r="V1377" s="113"/>
    </row>
    <row r="1378" spans="8:22" s="103" customFormat="1" x14ac:dyDescent="0.2">
      <c r="H1378" s="14" t="e">
        <f t="shared" si="258"/>
        <v>#NUM!</v>
      </c>
      <c r="I1378" s="104" t="e">
        <f>IF(ISNUMBER(results!C$38),4*PI()*F1378/((G1378*0.001)^2*results!C$38),4*PI()*F1378/((G1378*0.001)^2*results!D$38))</f>
        <v>#DIV/0!</v>
      </c>
      <c r="J1378" s="15">
        <f t="shared" si="259"/>
        <v>5.6999999999999877</v>
      </c>
      <c r="K1378" s="5">
        <f t="shared" si="252"/>
        <v>302</v>
      </c>
      <c r="L1378" s="1">
        <f t="shared" si="253"/>
        <v>5.6970934865054046</v>
      </c>
      <c r="M1378" s="2">
        <f t="shared" si="254"/>
        <v>18.013677216545513</v>
      </c>
      <c r="N1378" s="3" t="b">
        <f t="shared" si="263"/>
        <v>0</v>
      </c>
      <c r="O1378" s="3" t="str">
        <f t="shared" si="260"/>
        <v/>
      </c>
      <c r="P1378" s="4" t="str">
        <f t="shared" si="261"/>
        <v/>
      </c>
      <c r="Q1378" s="4" t="str">
        <f t="shared" si="262"/>
        <v/>
      </c>
      <c r="R1378" s="4" t="str">
        <f t="shared" si="255"/>
        <v/>
      </c>
      <c r="S1378" s="4" t="str">
        <f t="shared" si="256"/>
        <v/>
      </c>
      <c r="T1378" s="100" t="str">
        <f t="shared" si="257"/>
        <v/>
      </c>
      <c r="V1378" s="113"/>
    </row>
    <row r="1379" spans="8:22" s="103" customFormat="1" x14ac:dyDescent="0.2">
      <c r="H1379" s="14" t="e">
        <f t="shared" si="258"/>
        <v>#NUM!</v>
      </c>
      <c r="I1379" s="104" t="e">
        <f>IF(ISNUMBER(results!C$38),4*PI()*F1379/((G1379*0.001)^2*results!C$38),4*PI()*F1379/((G1379*0.001)^2*results!D$38))</f>
        <v>#DIV/0!</v>
      </c>
      <c r="J1379" s="15">
        <f t="shared" si="259"/>
        <v>5.6999999999999877</v>
      </c>
      <c r="K1379" s="5">
        <f t="shared" si="252"/>
        <v>302</v>
      </c>
      <c r="L1379" s="1">
        <f t="shared" si="253"/>
        <v>5.6970934865054046</v>
      </c>
      <c r="M1379" s="2">
        <f t="shared" si="254"/>
        <v>18.013677216545513</v>
      </c>
      <c r="N1379" s="3" t="b">
        <f t="shared" si="263"/>
        <v>0</v>
      </c>
      <c r="O1379" s="3" t="str">
        <f t="shared" si="260"/>
        <v/>
      </c>
      <c r="P1379" s="4" t="str">
        <f t="shared" si="261"/>
        <v/>
      </c>
      <c r="Q1379" s="4" t="str">
        <f t="shared" si="262"/>
        <v/>
      </c>
      <c r="R1379" s="4" t="str">
        <f t="shared" si="255"/>
        <v/>
      </c>
      <c r="S1379" s="4" t="str">
        <f t="shared" si="256"/>
        <v/>
      </c>
      <c r="T1379" s="100" t="str">
        <f t="shared" si="257"/>
        <v/>
      </c>
      <c r="V1379" s="113"/>
    </row>
    <row r="1380" spans="8:22" s="103" customFormat="1" x14ac:dyDescent="0.2">
      <c r="H1380" s="14" t="e">
        <f t="shared" si="258"/>
        <v>#NUM!</v>
      </c>
      <c r="I1380" s="104" t="e">
        <f>IF(ISNUMBER(results!C$38),4*PI()*F1380/((G1380*0.001)^2*results!C$38),4*PI()*F1380/((G1380*0.001)^2*results!D$38))</f>
        <v>#DIV/0!</v>
      </c>
      <c r="J1380" s="15">
        <f t="shared" si="259"/>
        <v>5.6999999999999877</v>
      </c>
      <c r="K1380" s="5">
        <f t="shared" si="252"/>
        <v>302</v>
      </c>
      <c r="L1380" s="1">
        <f t="shared" si="253"/>
        <v>5.6970934865054046</v>
      </c>
      <c r="M1380" s="2">
        <f t="shared" si="254"/>
        <v>18.013677216545513</v>
      </c>
      <c r="N1380" s="3" t="b">
        <f t="shared" si="263"/>
        <v>0</v>
      </c>
      <c r="O1380" s="3" t="str">
        <f t="shared" si="260"/>
        <v/>
      </c>
      <c r="P1380" s="4" t="str">
        <f t="shared" si="261"/>
        <v/>
      </c>
      <c r="Q1380" s="4" t="str">
        <f t="shared" si="262"/>
        <v/>
      </c>
      <c r="R1380" s="4" t="str">
        <f t="shared" si="255"/>
        <v/>
      </c>
      <c r="S1380" s="4" t="str">
        <f t="shared" si="256"/>
        <v/>
      </c>
      <c r="T1380" s="100" t="str">
        <f t="shared" si="257"/>
        <v/>
      </c>
      <c r="V1380" s="113"/>
    </row>
    <row r="1381" spans="8:22" s="103" customFormat="1" x14ac:dyDescent="0.2">
      <c r="H1381" s="14" t="e">
        <f t="shared" si="258"/>
        <v>#NUM!</v>
      </c>
      <c r="I1381" s="104" t="e">
        <f>IF(ISNUMBER(results!C$38),4*PI()*F1381/((G1381*0.001)^2*results!C$38),4*PI()*F1381/((G1381*0.001)^2*results!D$38))</f>
        <v>#DIV/0!</v>
      </c>
      <c r="J1381" s="15">
        <f t="shared" si="259"/>
        <v>5.6999999999999877</v>
      </c>
      <c r="K1381" s="5">
        <f t="shared" si="252"/>
        <v>302</v>
      </c>
      <c r="L1381" s="1">
        <f t="shared" si="253"/>
        <v>5.6970934865054046</v>
      </c>
      <c r="M1381" s="2">
        <f t="shared" si="254"/>
        <v>18.013677216545513</v>
      </c>
      <c r="N1381" s="3" t="b">
        <f t="shared" si="263"/>
        <v>0</v>
      </c>
      <c r="O1381" s="3" t="str">
        <f t="shared" si="260"/>
        <v/>
      </c>
      <c r="P1381" s="4" t="str">
        <f t="shared" si="261"/>
        <v/>
      </c>
      <c r="Q1381" s="4" t="str">
        <f t="shared" si="262"/>
        <v/>
      </c>
      <c r="R1381" s="4" t="str">
        <f t="shared" si="255"/>
        <v/>
      </c>
      <c r="S1381" s="4" t="str">
        <f t="shared" si="256"/>
        <v/>
      </c>
      <c r="T1381" s="100" t="str">
        <f t="shared" si="257"/>
        <v/>
      </c>
      <c r="V1381" s="113"/>
    </row>
    <row r="1382" spans="8:22" s="103" customFormat="1" x14ac:dyDescent="0.2">
      <c r="H1382" s="14" t="e">
        <f t="shared" si="258"/>
        <v>#NUM!</v>
      </c>
      <c r="I1382" s="104" t="e">
        <f>IF(ISNUMBER(results!C$38),4*PI()*F1382/((G1382*0.001)^2*results!C$38),4*PI()*F1382/((G1382*0.001)^2*results!D$38))</f>
        <v>#DIV/0!</v>
      </c>
      <c r="J1382" s="15">
        <f t="shared" si="259"/>
        <v>5.6999999999999877</v>
      </c>
      <c r="K1382" s="5">
        <f t="shared" si="252"/>
        <v>302</v>
      </c>
      <c r="L1382" s="1">
        <f t="shared" si="253"/>
        <v>5.6970934865054046</v>
      </c>
      <c r="M1382" s="2">
        <f t="shared" si="254"/>
        <v>18.013677216545513</v>
      </c>
      <c r="N1382" s="3" t="b">
        <f t="shared" si="263"/>
        <v>0</v>
      </c>
      <c r="O1382" s="3" t="str">
        <f t="shared" si="260"/>
        <v/>
      </c>
      <c r="P1382" s="4" t="str">
        <f t="shared" si="261"/>
        <v/>
      </c>
      <c r="Q1382" s="4" t="str">
        <f t="shared" si="262"/>
        <v/>
      </c>
      <c r="R1382" s="4" t="str">
        <f t="shared" si="255"/>
        <v/>
      </c>
      <c r="S1382" s="4" t="str">
        <f t="shared" si="256"/>
        <v/>
      </c>
      <c r="T1382" s="100" t="str">
        <f t="shared" si="257"/>
        <v/>
      </c>
      <c r="V1382" s="113"/>
    </row>
    <row r="1383" spans="8:22" s="103" customFormat="1" x14ac:dyDescent="0.2">
      <c r="H1383" s="14" t="e">
        <f t="shared" si="258"/>
        <v>#NUM!</v>
      </c>
      <c r="I1383" s="104" t="e">
        <f>IF(ISNUMBER(results!C$38),4*PI()*F1383/((G1383*0.001)^2*results!C$38),4*PI()*F1383/((G1383*0.001)^2*results!D$38))</f>
        <v>#DIV/0!</v>
      </c>
      <c r="J1383" s="15">
        <f t="shared" si="259"/>
        <v>5.6999999999999877</v>
      </c>
      <c r="K1383" s="5">
        <f t="shared" si="252"/>
        <v>302</v>
      </c>
      <c r="L1383" s="1">
        <f t="shared" si="253"/>
        <v>5.6970934865054046</v>
      </c>
      <c r="M1383" s="2">
        <f t="shared" si="254"/>
        <v>18.013677216545513</v>
      </c>
      <c r="N1383" s="3" t="b">
        <f t="shared" si="263"/>
        <v>0</v>
      </c>
      <c r="O1383" s="3" t="str">
        <f t="shared" si="260"/>
        <v/>
      </c>
      <c r="P1383" s="4" t="str">
        <f t="shared" si="261"/>
        <v/>
      </c>
      <c r="Q1383" s="4" t="str">
        <f t="shared" si="262"/>
        <v/>
      </c>
      <c r="R1383" s="4" t="str">
        <f t="shared" si="255"/>
        <v/>
      </c>
      <c r="S1383" s="4" t="str">
        <f t="shared" si="256"/>
        <v/>
      </c>
      <c r="T1383" s="100" t="str">
        <f t="shared" si="257"/>
        <v/>
      </c>
      <c r="V1383" s="113"/>
    </row>
    <row r="1384" spans="8:22" s="103" customFormat="1" x14ac:dyDescent="0.2">
      <c r="H1384" s="14" t="e">
        <f t="shared" si="258"/>
        <v>#NUM!</v>
      </c>
      <c r="I1384" s="104" t="e">
        <f>IF(ISNUMBER(results!C$38),4*PI()*F1384/((G1384*0.001)^2*results!C$38),4*PI()*F1384/((G1384*0.001)^2*results!D$38))</f>
        <v>#DIV/0!</v>
      </c>
      <c r="J1384" s="15">
        <f t="shared" si="259"/>
        <v>5.6999999999999877</v>
      </c>
      <c r="K1384" s="5">
        <f t="shared" si="252"/>
        <v>302</v>
      </c>
      <c r="L1384" s="1">
        <f t="shared" si="253"/>
        <v>5.6970934865054046</v>
      </c>
      <c r="M1384" s="2">
        <f t="shared" si="254"/>
        <v>18.013677216545513</v>
      </c>
      <c r="N1384" s="3" t="b">
        <f t="shared" si="263"/>
        <v>0</v>
      </c>
      <c r="O1384" s="3" t="str">
        <f t="shared" si="260"/>
        <v/>
      </c>
      <c r="P1384" s="4" t="str">
        <f t="shared" si="261"/>
        <v/>
      </c>
      <c r="Q1384" s="4" t="str">
        <f t="shared" si="262"/>
        <v/>
      </c>
      <c r="R1384" s="4" t="str">
        <f t="shared" si="255"/>
        <v/>
      </c>
      <c r="S1384" s="4" t="str">
        <f t="shared" si="256"/>
        <v/>
      </c>
      <c r="T1384" s="100" t="str">
        <f t="shared" si="257"/>
        <v/>
      </c>
      <c r="V1384" s="113"/>
    </row>
    <row r="1385" spans="8:22" s="103" customFormat="1" x14ac:dyDescent="0.2">
      <c r="H1385" s="14" t="e">
        <f t="shared" si="258"/>
        <v>#NUM!</v>
      </c>
      <c r="I1385" s="104" t="e">
        <f>IF(ISNUMBER(results!C$38),4*PI()*F1385/((G1385*0.001)^2*results!C$38),4*PI()*F1385/((G1385*0.001)^2*results!D$38))</f>
        <v>#DIV/0!</v>
      </c>
      <c r="J1385" s="15">
        <f t="shared" si="259"/>
        <v>5.6999999999999877</v>
      </c>
      <c r="K1385" s="5">
        <f t="shared" si="252"/>
        <v>302</v>
      </c>
      <c r="L1385" s="1">
        <f t="shared" si="253"/>
        <v>5.6970934865054046</v>
      </c>
      <c r="M1385" s="2">
        <f t="shared" si="254"/>
        <v>18.013677216545513</v>
      </c>
      <c r="N1385" s="3" t="b">
        <f t="shared" si="263"/>
        <v>0</v>
      </c>
      <c r="O1385" s="3" t="str">
        <f t="shared" si="260"/>
        <v/>
      </c>
      <c r="P1385" s="4" t="str">
        <f t="shared" si="261"/>
        <v/>
      </c>
      <c r="Q1385" s="4" t="str">
        <f t="shared" si="262"/>
        <v/>
      </c>
      <c r="R1385" s="4" t="str">
        <f t="shared" si="255"/>
        <v/>
      </c>
      <c r="S1385" s="4" t="str">
        <f t="shared" si="256"/>
        <v/>
      </c>
      <c r="T1385" s="100" t="str">
        <f t="shared" si="257"/>
        <v/>
      </c>
      <c r="V1385" s="113"/>
    </row>
    <row r="1386" spans="8:22" s="103" customFormat="1" x14ac:dyDescent="0.2">
      <c r="H1386" s="14" t="e">
        <f t="shared" si="258"/>
        <v>#NUM!</v>
      </c>
      <c r="I1386" s="104" t="e">
        <f>IF(ISNUMBER(results!C$38),4*PI()*F1386/((G1386*0.001)^2*results!C$38),4*PI()*F1386/((G1386*0.001)^2*results!D$38))</f>
        <v>#DIV/0!</v>
      </c>
      <c r="J1386" s="15">
        <f t="shared" si="259"/>
        <v>5.6999999999999877</v>
      </c>
      <c r="K1386" s="5">
        <f t="shared" si="252"/>
        <v>302</v>
      </c>
      <c r="L1386" s="1">
        <f t="shared" si="253"/>
        <v>5.6970934865054046</v>
      </c>
      <c r="M1386" s="2">
        <f t="shared" si="254"/>
        <v>18.013677216545513</v>
      </c>
      <c r="N1386" s="3" t="b">
        <f t="shared" si="263"/>
        <v>0</v>
      </c>
      <c r="O1386" s="3" t="str">
        <f t="shared" si="260"/>
        <v/>
      </c>
      <c r="P1386" s="4" t="str">
        <f t="shared" si="261"/>
        <v/>
      </c>
      <c r="Q1386" s="4" t="str">
        <f t="shared" si="262"/>
        <v/>
      </c>
      <c r="R1386" s="4" t="str">
        <f t="shared" si="255"/>
        <v/>
      </c>
      <c r="S1386" s="4" t="str">
        <f t="shared" si="256"/>
        <v/>
      </c>
      <c r="T1386" s="100" t="str">
        <f t="shared" si="257"/>
        <v/>
      </c>
      <c r="V1386" s="113"/>
    </row>
    <row r="1387" spans="8:22" s="103" customFormat="1" x14ac:dyDescent="0.2">
      <c r="H1387" s="14" t="e">
        <f t="shared" si="258"/>
        <v>#NUM!</v>
      </c>
      <c r="I1387" s="104" t="e">
        <f>IF(ISNUMBER(results!C$38),4*PI()*F1387/((G1387*0.001)^2*results!C$38),4*PI()*F1387/((G1387*0.001)^2*results!D$38))</f>
        <v>#DIV/0!</v>
      </c>
      <c r="J1387" s="15">
        <f t="shared" si="259"/>
        <v>5.6999999999999877</v>
      </c>
      <c r="K1387" s="5">
        <f t="shared" si="252"/>
        <v>302</v>
      </c>
      <c r="L1387" s="1">
        <f t="shared" si="253"/>
        <v>5.6970934865054046</v>
      </c>
      <c r="M1387" s="2">
        <f t="shared" si="254"/>
        <v>18.013677216545513</v>
      </c>
      <c r="N1387" s="3" t="b">
        <f t="shared" si="263"/>
        <v>0</v>
      </c>
      <c r="O1387" s="3" t="str">
        <f t="shared" si="260"/>
        <v/>
      </c>
      <c r="P1387" s="4" t="str">
        <f t="shared" si="261"/>
        <v/>
      </c>
      <c r="Q1387" s="4" t="str">
        <f t="shared" si="262"/>
        <v/>
      </c>
      <c r="R1387" s="4" t="str">
        <f t="shared" si="255"/>
        <v/>
      </c>
      <c r="S1387" s="4" t="str">
        <f t="shared" si="256"/>
        <v/>
      </c>
      <c r="T1387" s="100" t="str">
        <f t="shared" si="257"/>
        <v/>
      </c>
      <c r="V1387" s="113"/>
    </row>
    <row r="1388" spans="8:22" s="103" customFormat="1" x14ac:dyDescent="0.2">
      <c r="H1388" s="14" t="e">
        <f t="shared" si="258"/>
        <v>#NUM!</v>
      </c>
      <c r="I1388" s="104" t="e">
        <f>IF(ISNUMBER(results!C$38),4*PI()*F1388/((G1388*0.001)^2*results!C$38),4*PI()*F1388/((G1388*0.001)^2*results!D$38))</f>
        <v>#DIV/0!</v>
      </c>
      <c r="J1388" s="15">
        <f t="shared" si="259"/>
        <v>5.6999999999999877</v>
      </c>
      <c r="K1388" s="5">
        <f t="shared" si="252"/>
        <v>302</v>
      </c>
      <c r="L1388" s="1">
        <f t="shared" si="253"/>
        <v>5.6970934865054046</v>
      </c>
      <c r="M1388" s="2">
        <f t="shared" si="254"/>
        <v>18.013677216545513</v>
      </c>
      <c r="N1388" s="3" t="b">
        <f t="shared" si="263"/>
        <v>0</v>
      </c>
      <c r="O1388" s="3" t="str">
        <f t="shared" si="260"/>
        <v/>
      </c>
      <c r="P1388" s="4" t="str">
        <f t="shared" si="261"/>
        <v/>
      </c>
      <c r="Q1388" s="4" t="str">
        <f t="shared" si="262"/>
        <v/>
      </c>
      <c r="R1388" s="4" t="str">
        <f t="shared" si="255"/>
        <v/>
      </c>
      <c r="S1388" s="4" t="str">
        <f t="shared" si="256"/>
        <v/>
      </c>
      <c r="T1388" s="100" t="str">
        <f t="shared" si="257"/>
        <v/>
      </c>
      <c r="V1388" s="113"/>
    </row>
    <row r="1389" spans="8:22" s="103" customFormat="1" x14ac:dyDescent="0.2">
      <c r="H1389" s="14" t="e">
        <f t="shared" si="258"/>
        <v>#NUM!</v>
      </c>
      <c r="I1389" s="104" t="e">
        <f>IF(ISNUMBER(results!C$38),4*PI()*F1389/((G1389*0.001)^2*results!C$38),4*PI()*F1389/((G1389*0.001)^2*results!D$38))</f>
        <v>#DIV/0!</v>
      </c>
      <c r="J1389" s="15">
        <f t="shared" si="259"/>
        <v>5.6999999999999877</v>
      </c>
      <c r="K1389" s="5">
        <f t="shared" si="252"/>
        <v>302</v>
      </c>
      <c r="L1389" s="1">
        <f t="shared" si="253"/>
        <v>5.6970934865054046</v>
      </c>
      <c r="M1389" s="2">
        <f t="shared" si="254"/>
        <v>18.013677216545513</v>
      </c>
      <c r="N1389" s="3" t="b">
        <f t="shared" si="263"/>
        <v>0</v>
      </c>
      <c r="O1389" s="3" t="str">
        <f t="shared" si="260"/>
        <v/>
      </c>
      <c r="P1389" s="4" t="str">
        <f t="shared" si="261"/>
        <v/>
      </c>
      <c r="Q1389" s="4" t="str">
        <f t="shared" si="262"/>
        <v/>
      </c>
      <c r="R1389" s="4" t="str">
        <f t="shared" si="255"/>
        <v/>
      </c>
      <c r="S1389" s="4" t="str">
        <f t="shared" si="256"/>
        <v/>
      </c>
      <c r="T1389" s="100" t="str">
        <f t="shared" si="257"/>
        <v/>
      </c>
      <c r="V1389" s="113"/>
    </row>
    <row r="1390" spans="8:22" s="103" customFormat="1" x14ac:dyDescent="0.2">
      <c r="H1390" s="14" t="e">
        <f t="shared" si="258"/>
        <v>#NUM!</v>
      </c>
      <c r="I1390" s="104" t="e">
        <f>IF(ISNUMBER(results!C$38),4*PI()*F1390/((G1390*0.001)^2*results!C$38),4*PI()*F1390/((G1390*0.001)^2*results!D$38))</f>
        <v>#DIV/0!</v>
      </c>
      <c r="J1390" s="15">
        <f t="shared" si="259"/>
        <v>5.6999999999999877</v>
      </c>
      <c r="K1390" s="5">
        <f t="shared" si="252"/>
        <v>302</v>
      </c>
      <c r="L1390" s="1">
        <f t="shared" si="253"/>
        <v>5.6970934865054046</v>
      </c>
      <c r="M1390" s="2">
        <f t="shared" si="254"/>
        <v>18.013677216545513</v>
      </c>
      <c r="N1390" s="3" t="b">
        <f t="shared" si="263"/>
        <v>0</v>
      </c>
      <c r="O1390" s="3" t="str">
        <f t="shared" si="260"/>
        <v/>
      </c>
      <c r="P1390" s="4" t="str">
        <f t="shared" si="261"/>
        <v/>
      </c>
      <c r="Q1390" s="4" t="str">
        <f t="shared" si="262"/>
        <v/>
      </c>
      <c r="R1390" s="4" t="str">
        <f t="shared" si="255"/>
        <v/>
      </c>
      <c r="S1390" s="4" t="str">
        <f t="shared" si="256"/>
        <v/>
      </c>
      <c r="T1390" s="100" t="str">
        <f t="shared" si="257"/>
        <v/>
      </c>
      <c r="V1390" s="113"/>
    </row>
    <row r="1391" spans="8:22" s="103" customFormat="1" x14ac:dyDescent="0.2">
      <c r="H1391" s="14" t="e">
        <f t="shared" si="258"/>
        <v>#NUM!</v>
      </c>
      <c r="I1391" s="104" t="e">
        <f>IF(ISNUMBER(results!C$38),4*PI()*F1391/((G1391*0.001)^2*results!C$38),4*PI()*F1391/((G1391*0.001)^2*results!D$38))</f>
        <v>#DIV/0!</v>
      </c>
      <c r="J1391" s="15">
        <f t="shared" si="259"/>
        <v>5.6999999999999877</v>
      </c>
      <c r="K1391" s="5">
        <f t="shared" si="252"/>
        <v>302</v>
      </c>
      <c r="L1391" s="1">
        <f t="shared" si="253"/>
        <v>5.6970934865054046</v>
      </c>
      <c r="M1391" s="2">
        <f t="shared" si="254"/>
        <v>18.013677216545513</v>
      </c>
      <c r="N1391" s="3" t="b">
        <f t="shared" si="263"/>
        <v>0</v>
      </c>
      <c r="O1391" s="3" t="str">
        <f t="shared" si="260"/>
        <v/>
      </c>
      <c r="P1391" s="4" t="str">
        <f t="shared" si="261"/>
        <v/>
      </c>
      <c r="Q1391" s="4" t="str">
        <f t="shared" si="262"/>
        <v/>
      </c>
      <c r="R1391" s="4" t="str">
        <f t="shared" si="255"/>
        <v/>
      </c>
      <c r="S1391" s="4" t="str">
        <f t="shared" si="256"/>
        <v/>
      </c>
      <c r="T1391" s="100" t="str">
        <f t="shared" si="257"/>
        <v/>
      </c>
      <c r="V1391" s="113"/>
    </row>
    <row r="1392" spans="8:22" s="103" customFormat="1" x14ac:dyDescent="0.2">
      <c r="H1392" s="14" t="e">
        <f t="shared" si="258"/>
        <v>#NUM!</v>
      </c>
      <c r="I1392" s="104" t="e">
        <f>IF(ISNUMBER(results!C$38),4*PI()*F1392/((G1392*0.001)^2*results!C$38),4*PI()*F1392/((G1392*0.001)^2*results!D$38))</f>
        <v>#DIV/0!</v>
      </c>
      <c r="J1392" s="15">
        <f t="shared" si="259"/>
        <v>5.6999999999999877</v>
      </c>
      <c r="K1392" s="5">
        <f t="shared" si="252"/>
        <v>302</v>
      </c>
      <c r="L1392" s="1">
        <f t="shared" si="253"/>
        <v>5.6970934865054046</v>
      </c>
      <c r="M1392" s="2">
        <f t="shared" si="254"/>
        <v>18.013677216545513</v>
      </c>
      <c r="N1392" s="3" t="b">
        <f t="shared" si="263"/>
        <v>0</v>
      </c>
      <c r="O1392" s="3" t="str">
        <f t="shared" si="260"/>
        <v/>
      </c>
      <c r="P1392" s="4" t="str">
        <f t="shared" si="261"/>
        <v/>
      </c>
      <c r="Q1392" s="4" t="str">
        <f t="shared" si="262"/>
        <v/>
      </c>
      <c r="R1392" s="4" t="str">
        <f t="shared" si="255"/>
        <v/>
      </c>
      <c r="S1392" s="4" t="str">
        <f t="shared" si="256"/>
        <v/>
      </c>
      <c r="T1392" s="100" t="str">
        <f t="shared" si="257"/>
        <v/>
      </c>
      <c r="V1392" s="113"/>
    </row>
    <row r="1393" spans="8:22" s="103" customFormat="1" x14ac:dyDescent="0.2">
      <c r="H1393" s="14" t="e">
        <f t="shared" si="258"/>
        <v>#NUM!</v>
      </c>
      <c r="I1393" s="104" t="e">
        <f>IF(ISNUMBER(results!C$38),4*PI()*F1393/((G1393*0.001)^2*results!C$38),4*PI()*F1393/((G1393*0.001)^2*results!D$38))</f>
        <v>#DIV/0!</v>
      </c>
      <c r="J1393" s="15">
        <f t="shared" si="259"/>
        <v>5.6999999999999877</v>
      </c>
      <c r="K1393" s="5">
        <f t="shared" si="252"/>
        <v>302</v>
      </c>
      <c r="L1393" s="1">
        <f t="shared" si="253"/>
        <v>5.6970934865054046</v>
      </c>
      <c r="M1393" s="2">
        <f t="shared" si="254"/>
        <v>18.013677216545513</v>
      </c>
      <c r="N1393" s="3" t="b">
        <f t="shared" si="263"/>
        <v>0</v>
      </c>
      <c r="O1393" s="3" t="str">
        <f t="shared" si="260"/>
        <v/>
      </c>
      <c r="P1393" s="4" t="str">
        <f t="shared" si="261"/>
        <v/>
      </c>
      <c r="Q1393" s="4" t="str">
        <f t="shared" si="262"/>
        <v/>
      </c>
      <c r="R1393" s="4" t="str">
        <f t="shared" si="255"/>
        <v/>
      </c>
      <c r="S1393" s="4" t="str">
        <f t="shared" si="256"/>
        <v/>
      </c>
      <c r="T1393" s="100" t="str">
        <f t="shared" si="257"/>
        <v/>
      </c>
      <c r="V1393" s="113"/>
    </row>
    <row r="1394" spans="8:22" s="103" customFormat="1" x14ac:dyDescent="0.2">
      <c r="H1394" s="14" t="e">
        <f t="shared" si="258"/>
        <v>#NUM!</v>
      </c>
      <c r="I1394" s="104" t="e">
        <f>IF(ISNUMBER(results!C$38),4*PI()*F1394/((G1394*0.001)^2*results!C$38),4*PI()*F1394/((G1394*0.001)^2*results!D$38))</f>
        <v>#DIV/0!</v>
      </c>
      <c r="J1394" s="15">
        <f t="shared" si="259"/>
        <v>5.6999999999999877</v>
      </c>
      <c r="K1394" s="5">
        <f t="shared" si="252"/>
        <v>302</v>
      </c>
      <c r="L1394" s="1">
        <f t="shared" si="253"/>
        <v>5.6970934865054046</v>
      </c>
      <c r="M1394" s="2">
        <f t="shared" si="254"/>
        <v>18.013677216545513</v>
      </c>
      <c r="N1394" s="3" t="b">
        <f t="shared" si="263"/>
        <v>0</v>
      </c>
      <c r="O1394" s="3" t="str">
        <f t="shared" si="260"/>
        <v/>
      </c>
      <c r="P1394" s="4" t="str">
        <f t="shared" si="261"/>
        <v/>
      </c>
      <c r="Q1394" s="4" t="str">
        <f t="shared" si="262"/>
        <v/>
      </c>
      <c r="R1394" s="4" t="str">
        <f t="shared" si="255"/>
        <v/>
      </c>
      <c r="S1394" s="4" t="str">
        <f t="shared" si="256"/>
        <v/>
      </c>
      <c r="T1394" s="100" t="str">
        <f t="shared" si="257"/>
        <v/>
      </c>
      <c r="V1394" s="113"/>
    </row>
    <row r="1395" spans="8:22" s="103" customFormat="1" x14ac:dyDescent="0.2">
      <c r="H1395" s="14" t="e">
        <f t="shared" si="258"/>
        <v>#NUM!</v>
      </c>
      <c r="I1395" s="104" t="e">
        <f>IF(ISNUMBER(results!C$38),4*PI()*F1395/((G1395*0.001)^2*results!C$38),4*PI()*F1395/((G1395*0.001)^2*results!D$38))</f>
        <v>#DIV/0!</v>
      </c>
      <c r="J1395" s="15">
        <f t="shared" si="259"/>
        <v>5.6999999999999877</v>
      </c>
      <c r="K1395" s="5">
        <f t="shared" si="252"/>
        <v>302</v>
      </c>
      <c r="L1395" s="1">
        <f t="shared" si="253"/>
        <v>5.6970934865054046</v>
      </c>
      <c r="M1395" s="2">
        <f t="shared" si="254"/>
        <v>18.013677216545513</v>
      </c>
      <c r="N1395" s="3" t="b">
        <f t="shared" si="263"/>
        <v>0</v>
      </c>
      <c r="O1395" s="3" t="str">
        <f t="shared" si="260"/>
        <v/>
      </c>
      <c r="P1395" s="4" t="str">
        <f t="shared" si="261"/>
        <v/>
      </c>
      <c r="Q1395" s="4" t="str">
        <f t="shared" si="262"/>
        <v/>
      </c>
      <c r="R1395" s="4" t="str">
        <f t="shared" si="255"/>
        <v/>
      </c>
      <c r="S1395" s="4" t="str">
        <f t="shared" si="256"/>
        <v/>
      </c>
      <c r="T1395" s="100" t="str">
        <f t="shared" si="257"/>
        <v/>
      </c>
      <c r="V1395" s="113"/>
    </row>
    <row r="1396" spans="8:22" s="103" customFormat="1" x14ac:dyDescent="0.2">
      <c r="H1396" s="14" t="e">
        <f t="shared" si="258"/>
        <v>#NUM!</v>
      </c>
      <c r="I1396" s="104" t="e">
        <f>IF(ISNUMBER(results!C$38),4*PI()*F1396/((G1396*0.001)^2*results!C$38),4*PI()*F1396/((G1396*0.001)^2*results!D$38))</f>
        <v>#DIV/0!</v>
      </c>
      <c r="J1396" s="15">
        <f t="shared" si="259"/>
        <v>5.6999999999999877</v>
      </c>
      <c r="K1396" s="5">
        <f t="shared" si="252"/>
        <v>302</v>
      </c>
      <c r="L1396" s="1">
        <f t="shared" si="253"/>
        <v>5.6970934865054046</v>
      </c>
      <c r="M1396" s="2">
        <f t="shared" si="254"/>
        <v>18.013677216545513</v>
      </c>
      <c r="N1396" s="3" t="b">
        <f t="shared" si="263"/>
        <v>0</v>
      </c>
      <c r="O1396" s="3" t="str">
        <f t="shared" si="260"/>
        <v/>
      </c>
      <c r="P1396" s="4" t="str">
        <f t="shared" si="261"/>
        <v/>
      </c>
      <c r="Q1396" s="4" t="str">
        <f t="shared" si="262"/>
        <v/>
      </c>
      <c r="R1396" s="4" t="str">
        <f t="shared" si="255"/>
        <v/>
      </c>
      <c r="S1396" s="4" t="str">
        <f t="shared" si="256"/>
        <v/>
      </c>
      <c r="T1396" s="100" t="str">
        <f t="shared" si="257"/>
        <v/>
      </c>
      <c r="V1396" s="113"/>
    </row>
    <row r="1397" spans="8:22" s="103" customFormat="1" x14ac:dyDescent="0.2">
      <c r="H1397" s="14" t="e">
        <f t="shared" si="258"/>
        <v>#NUM!</v>
      </c>
      <c r="I1397" s="104" t="e">
        <f>IF(ISNUMBER(results!C$38),4*PI()*F1397/((G1397*0.001)^2*results!C$38),4*PI()*F1397/((G1397*0.001)^2*results!D$38))</f>
        <v>#DIV/0!</v>
      </c>
      <c r="J1397" s="15">
        <f t="shared" si="259"/>
        <v>5.6999999999999877</v>
      </c>
      <c r="K1397" s="5">
        <f t="shared" si="252"/>
        <v>302</v>
      </c>
      <c r="L1397" s="1">
        <f t="shared" si="253"/>
        <v>5.6970934865054046</v>
      </c>
      <c r="M1397" s="2">
        <f t="shared" si="254"/>
        <v>18.013677216545513</v>
      </c>
      <c r="N1397" s="3" t="b">
        <f t="shared" si="263"/>
        <v>0</v>
      </c>
      <c r="O1397" s="3" t="str">
        <f t="shared" si="260"/>
        <v/>
      </c>
      <c r="P1397" s="4" t="str">
        <f t="shared" si="261"/>
        <v/>
      </c>
      <c r="Q1397" s="4" t="str">
        <f t="shared" si="262"/>
        <v/>
      </c>
      <c r="R1397" s="4" t="str">
        <f t="shared" si="255"/>
        <v/>
      </c>
      <c r="S1397" s="4" t="str">
        <f t="shared" si="256"/>
        <v/>
      </c>
      <c r="T1397" s="100" t="str">
        <f t="shared" si="257"/>
        <v/>
      </c>
      <c r="V1397" s="113"/>
    </row>
    <row r="1398" spans="8:22" s="103" customFormat="1" x14ac:dyDescent="0.2">
      <c r="H1398" s="14" t="e">
        <f t="shared" si="258"/>
        <v>#NUM!</v>
      </c>
      <c r="I1398" s="104" t="e">
        <f>IF(ISNUMBER(results!C$38),4*PI()*F1398/((G1398*0.001)^2*results!C$38),4*PI()*F1398/((G1398*0.001)^2*results!D$38))</f>
        <v>#DIV/0!</v>
      </c>
      <c r="J1398" s="15">
        <f t="shared" si="259"/>
        <v>5.6999999999999877</v>
      </c>
      <c r="K1398" s="5">
        <f t="shared" si="252"/>
        <v>302</v>
      </c>
      <c r="L1398" s="1">
        <f t="shared" si="253"/>
        <v>5.6970934865054046</v>
      </c>
      <c r="M1398" s="2">
        <f t="shared" si="254"/>
        <v>18.013677216545513</v>
      </c>
      <c r="N1398" s="3" t="b">
        <f t="shared" si="263"/>
        <v>0</v>
      </c>
      <c r="O1398" s="3" t="str">
        <f t="shared" si="260"/>
        <v/>
      </c>
      <c r="P1398" s="4" t="str">
        <f t="shared" si="261"/>
        <v/>
      </c>
      <c r="Q1398" s="4" t="str">
        <f t="shared" si="262"/>
        <v/>
      </c>
      <c r="R1398" s="4" t="str">
        <f t="shared" si="255"/>
        <v/>
      </c>
      <c r="S1398" s="4" t="str">
        <f t="shared" si="256"/>
        <v/>
      </c>
      <c r="T1398" s="100" t="str">
        <f t="shared" si="257"/>
        <v/>
      </c>
      <c r="V1398" s="113"/>
    </row>
    <row r="1399" spans="8:22" s="103" customFormat="1" x14ac:dyDescent="0.2">
      <c r="H1399" s="14" t="e">
        <f t="shared" si="258"/>
        <v>#NUM!</v>
      </c>
      <c r="I1399" s="104" t="e">
        <f>IF(ISNUMBER(results!C$38),4*PI()*F1399/((G1399*0.001)^2*results!C$38),4*PI()*F1399/((G1399*0.001)^2*results!D$38))</f>
        <v>#DIV/0!</v>
      </c>
      <c r="J1399" s="15">
        <f t="shared" si="259"/>
        <v>5.6999999999999877</v>
      </c>
      <c r="K1399" s="5">
        <f t="shared" si="252"/>
        <v>302</v>
      </c>
      <c r="L1399" s="1">
        <f t="shared" si="253"/>
        <v>5.6970934865054046</v>
      </c>
      <c r="M1399" s="2">
        <f t="shared" si="254"/>
        <v>18.013677216545513</v>
      </c>
      <c r="N1399" s="3" t="b">
        <f t="shared" si="263"/>
        <v>0</v>
      </c>
      <c r="O1399" s="3" t="str">
        <f t="shared" si="260"/>
        <v/>
      </c>
      <c r="P1399" s="4" t="str">
        <f t="shared" si="261"/>
        <v/>
      </c>
      <c r="Q1399" s="4" t="str">
        <f t="shared" si="262"/>
        <v/>
      </c>
      <c r="R1399" s="4" t="str">
        <f t="shared" si="255"/>
        <v/>
      </c>
      <c r="S1399" s="4" t="str">
        <f t="shared" si="256"/>
        <v/>
      </c>
      <c r="T1399" s="100" t="str">
        <f t="shared" si="257"/>
        <v/>
      </c>
      <c r="V1399" s="113"/>
    </row>
    <row r="1400" spans="8:22" s="103" customFormat="1" x14ac:dyDescent="0.2">
      <c r="H1400" s="14" t="e">
        <f t="shared" si="258"/>
        <v>#NUM!</v>
      </c>
      <c r="I1400" s="104" t="e">
        <f>IF(ISNUMBER(results!C$38),4*PI()*F1400/((G1400*0.001)^2*results!C$38),4*PI()*F1400/((G1400*0.001)^2*results!D$38))</f>
        <v>#DIV/0!</v>
      </c>
      <c r="J1400" s="15">
        <f t="shared" si="259"/>
        <v>5.6999999999999877</v>
      </c>
      <c r="K1400" s="5">
        <f t="shared" si="252"/>
        <v>302</v>
      </c>
      <c r="L1400" s="1">
        <f t="shared" si="253"/>
        <v>5.6970934865054046</v>
      </c>
      <c r="M1400" s="2">
        <f t="shared" si="254"/>
        <v>18.013677216545513</v>
      </c>
      <c r="N1400" s="3" t="b">
        <f t="shared" si="263"/>
        <v>0</v>
      </c>
      <c r="O1400" s="3" t="str">
        <f t="shared" si="260"/>
        <v/>
      </c>
      <c r="P1400" s="4" t="str">
        <f t="shared" si="261"/>
        <v/>
      </c>
      <c r="Q1400" s="4" t="str">
        <f t="shared" si="262"/>
        <v/>
      </c>
      <c r="R1400" s="4" t="str">
        <f t="shared" si="255"/>
        <v/>
      </c>
      <c r="S1400" s="4" t="str">
        <f t="shared" si="256"/>
        <v/>
      </c>
      <c r="T1400" s="100" t="str">
        <f t="shared" si="257"/>
        <v/>
      </c>
      <c r="V1400" s="113"/>
    </row>
    <row r="1401" spans="8:22" s="103" customFormat="1" x14ac:dyDescent="0.2">
      <c r="H1401" s="14" t="e">
        <f t="shared" si="258"/>
        <v>#NUM!</v>
      </c>
      <c r="I1401" s="104" t="e">
        <f>IF(ISNUMBER(results!C$38),4*PI()*F1401/((G1401*0.001)^2*results!C$38),4*PI()*F1401/((G1401*0.001)^2*results!D$38))</f>
        <v>#DIV/0!</v>
      </c>
      <c r="J1401" s="15">
        <f t="shared" si="259"/>
        <v>5.6999999999999877</v>
      </c>
      <c r="K1401" s="5">
        <f t="shared" si="252"/>
        <v>302</v>
      </c>
      <c r="L1401" s="1">
        <f t="shared" si="253"/>
        <v>5.6970934865054046</v>
      </c>
      <c r="M1401" s="2">
        <f t="shared" si="254"/>
        <v>18.013677216545513</v>
      </c>
      <c r="N1401" s="3" t="b">
        <f t="shared" si="263"/>
        <v>0</v>
      </c>
      <c r="O1401" s="3" t="str">
        <f t="shared" si="260"/>
        <v/>
      </c>
      <c r="P1401" s="4" t="str">
        <f t="shared" si="261"/>
        <v/>
      </c>
      <c r="Q1401" s="4" t="str">
        <f t="shared" si="262"/>
        <v/>
      </c>
      <c r="R1401" s="4" t="str">
        <f t="shared" si="255"/>
        <v/>
      </c>
      <c r="S1401" s="4" t="str">
        <f t="shared" si="256"/>
        <v/>
      </c>
      <c r="T1401" s="100" t="str">
        <f t="shared" si="257"/>
        <v/>
      </c>
      <c r="V1401" s="113"/>
    </row>
    <row r="1402" spans="8:22" s="103" customFormat="1" x14ac:dyDescent="0.2">
      <c r="H1402" s="14" t="e">
        <f t="shared" si="258"/>
        <v>#NUM!</v>
      </c>
      <c r="I1402" s="104" t="e">
        <f>IF(ISNUMBER(results!C$38),4*PI()*F1402/((G1402*0.001)^2*results!C$38),4*PI()*F1402/((G1402*0.001)^2*results!D$38))</f>
        <v>#DIV/0!</v>
      </c>
      <c r="J1402" s="15">
        <f t="shared" si="259"/>
        <v>5.6999999999999877</v>
      </c>
      <c r="K1402" s="5">
        <f t="shared" si="252"/>
        <v>302</v>
      </c>
      <c r="L1402" s="1">
        <f t="shared" si="253"/>
        <v>5.6970934865054046</v>
      </c>
      <c r="M1402" s="2">
        <f t="shared" si="254"/>
        <v>18.013677216545513</v>
      </c>
      <c r="N1402" s="3" t="b">
        <f t="shared" si="263"/>
        <v>0</v>
      </c>
      <c r="O1402" s="3" t="str">
        <f t="shared" si="260"/>
        <v/>
      </c>
      <c r="P1402" s="4" t="str">
        <f t="shared" si="261"/>
        <v/>
      </c>
      <c r="Q1402" s="4" t="str">
        <f t="shared" si="262"/>
        <v/>
      </c>
      <c r="R1402" s="4" t="str">
        <f t="shared" si="255"/>
        <v/>
      </c>
      <c r="S1402" s="4" t="str">
        <f t="shared" si="256"/>
        <v/>
      </c>
      <c r="T1402" s="100" t="str">
        <f t="shared" si="257"/>
        <v/>
      </c>
      <c r="V1402" s="113"/>
    </row>
    <row r="1403" spans="8:22" s="103" customFormat="1" x14ac:dyDescent="0.2">
      <c r="H1403" s="14" t="e">
        <f t="shared" si="258"/>
        <v>#NUM!</v>
      </c>
      <c r="I1403" s="104" t="e">
        <f>IF(ISNUMBER(results!C$38),4*PI()*F1403/((G1403*0.001)^2*results!C$38),4*PI()*F1403/((G1403*0.001)^2*results!D$38))</f>
        <v>#DIV/0!</v>
      </c>
      <c r="J1403" s="15">
        <f t="shared" si="259"/>
        <v>5.6999999999999877</v>
      </c>
      <c r="K1403" s="5">
        <f t="shared" si="252"/>
        <v>302</v>
      </c>
      <c r="L1403" s="1">
        <f t="shared" si="253"/>
        <v>5.6970934865054046</v>
      </c>
      <c r="M1403" s="2">
        <f t="shared" si="254"/>
        <v>18.013677216545513</v>
      </c>
      <c r="N1403" s="3" t="b">
        <f t="shared" si="263"/>
        <v>0</v>
      </c>
      <c r="O1403" s="3" t="str">
        <f t="shared" si="260"/>
        <v/>
      </c>
      <c r="P1403" s="4" t="str">
        <f t="shared" si="261"/>
        <v/>
      </c>
      <c r="Q1403" s="4" t="str">
        <f t="shared" si="262"/>
        <v/>
      </c>
      <c r="R1403" s="4" t="str">
        <f t="shared" si="255"/>
        <v/>
      </c>
      <c r="S1403" s="4" t="str">
        <f t="shared" si="256"/>
        <v/>
      </c>
      <c r="T1403" s="100" t="str">
        <f t="shared" si="257"/>
        <v/>
      </c>
      <c r="V1403" s="113"/>
    </row>
    <row r="1404" spans="8:22" s="103" customFormat="1" x14ac:dyDescent="0.2">
      <c r="H1404" s="14" t="e">
        <f t="shared" si="258"/>
        <v>#NUM!</v>
      </c>
      <c r="I1404" s="104" t="e">
        <f>IF(ISNUMBER(results!C$38),4*PI()*F1404/((G1404*0.001)^2*results!C$38),4*PI()*F1404/((G1404*0.001)^2*results!D$38))</f>
        <v>#DIV/0!</v>
      </c>
      <c r="J1404" s="15">
        <f t="shared" si="259"/>
        <v>5.6999999999999877</v>
      </c>
      <c r="K1404" s="5">
        <f t="shared" si="252"/>
        <v>302</v>
      </c>
      <c r="L1404" s="1">
        <f t="shared" si="253"/>
        <v>5.6970934865054046</v>
      </c>
      <c r="M1404" s="2">
        <f t="shared" si="254"/>
        <v>18.013677216545513</v>
      </c>
      <c r="N1404" s="3" t="b">
        <f t="shared" si="263"/>
        <v>0</v>
      </c>
      <c r="O1404" s="3" t="str">
        <f t="shared" si="260"/>
        <v/>
      </c>
      <c r="P1404" s="4" t="str">
        <f t="shared" si="261"/>
        <v/>
      </c>
      <c r="Q1404" s="4" t="str">
        <f t="shared" si="262"/>
        <v/>
      </c>
      <c r="R1404" s="4" t="str">
        <f t="shared" si="255"/>
        <v/>
      </c>
      <c r="S1404" s="4" t="str">
        <f t="shared" si="256"/>
        <v/>
      </c>
      <c r="T1404" s="100" t="str">
        <f t="shared" si="257"/>
        <v/>
      </c>
      <c r="V1404" s="113"/>
    </row>
    <row r="1405" spans="8:22" s="103" customFormat="1" x14ac:dyDescent="0.2">
      <c r="H1405" s="14" t="e">
        <f t="shared" si="258"/>
        <v>#NUM!</v>
      </c>
      <c r="I1405" s="104" t="e">
        <f>IF(ISNUMBER(results!C$38),4*PI()*F1405/((G1405*0.001)^2*results!C$38),4*PI()*F1405/((G1405*0.001)^2*results!D$38))</f>
        <v>#DIV/0!</v>
      </c>
      <c r="J1405" s="15">
        <f t="shared" si="259"/>
        <v>5.6999999999999877</v>
      </c>
      <c r="K1405" s="5">
        <f t="shared" si="252"/>
        <v>302</v>
      </c>
      <c r="L1405" s="1">
        <f t="shared" si="253"/>
        <v>5.6970934865054046</v>
      </c>
      <c r="M1405" s="2">
        <f t="shared" si="254"/>
        <v>18.013677216545513</v>
      </c>
      <c r="N1405" s="3" t="b">
        <f t="shared" si="263"/>
        <v>0</v>
      </c>
      <c r="O1405" s="3" t="str">
        <f t="shared" si="260"/>
        <v/>
      </c>
      <c r="P1405" s="4" t="str">
        <f t="shared" si="261"/>
        <v/>
      </c>
      <c r="Q1405" s="4" t="str">
        <f t="shared" si="262"/>
        <v/>
      </c>
      <c r="R1405" s="4" t="str">
        <f t="shared" si="255"/>
        <v/>
      </c>
      <c r="S1405" s="4" t="str">
        <f t="shared" si="256"/>
        <v/>
      </c>
      <c r="T1405" s="100" t="str">
        <f t="shared" si="257"/>
        <v/>
      </c>
      <c r="V1405" s="113"/>
    </row>
    <row r="1406" spans="8:22" s="103" customFormat="1" x14ac:dyDescent="0.2">
      <c r="H1406" s="14" t="e">
        <f t="shared" si="258"/>
        <v>#NUM!</v>
      </c>
      <c r="I1406" s="104" t="e">
        <f>IF(ISNUMBER(results!C$38),4*PI()*F1406/((G1406*0.001)^2*results!C$38),4*PI()*F1406/((G1406*0.001)^2*results!D$38))</f>
        <v>#DIV/0!</v>
      </c>
      <c r="J1406" s="15">
        <f t="shared" si="259"/>
        <v>5.6999999999999877</v>
      </c>
      <c r="K1406" s="5">
        <f t="shared" si="252"/>
        <v>302</v>
      </c>
      <c r="L1406" s="1">
        <f t="shared" si="253"/>
        <v>5.6970934865054046</v>
      </c>
      <c r="M1406" s="2">
        <f t="shared" si="254"/>
        <v>18.013677216545513</v>
      </c>
      <c r="N1406" s="3" t="b">
        <f t="shared" si="263"/>
        <v>0</v>
      </c>
      <c r="O1406" s="3" t="str">
        <f t="shared" si="260"/>
        <v/>
      </c>
      <c r="P1406" s="4" t="str">
        <f t="shared" si="261"/>
        <v/>
      </c>
      <c r="Q1406" s="4" t="str">
        <f t="shared" si="262"/>
        <v/>
      </c>
      <c r="R1406" s="4" t="str">
        <f t="shared" si="255"/>
        <v/>
      </c>
      <c r="S1406" s="4" t="str">
        <f t="shared" si="256"/>
        <v/>
      </c>
      <c r="T1406" s="100" t="str">
        <f t="shared" si="257"/>
        <v/>
      </c>
      <c r="V1406" s="113"/>
    </row>
    <row r="1407" spans="8:22" s="103" customFormat="1" x14ac:dyDescent="0.2">
      <c r="H1407" s="14" t="e">
        <f t="shared" si="258"/>
        <v>#NUM!</v>
      </c>
      <c r="I1407" s="104" t="e">
        <f>IF(ISNUMBER(results!C$38),4*PI()*F1407/((G1407*0.001)^2*results!C$38),4*PI()*F1407/((G1407*0.001)^2*results!D$38))</f>
        <v>#DIV/0!</v>
      </c>
      <c r="J1407" s="15">
        <f t="shared" si="259"/>
        <v>5.6999999999999877</v>
      </c>
      <c r="K1407" s="5">
        <f t="shared" si="252"/>
        <v>302</v>
      </c>
      <c r="L1407" s="1">
        <f t="shared" si="253"/>
        <v>5.6970934865054046</v>
      </c>
      <c r="M1407" s="2">
        <f t="shared" si="254"/>
        <v>18.013677216545513</v>
      </c>
      <c r="N1407" s="3" t="b">
        <f t="shared" si="263"/>
        <v>0</v>
      </c>
      <c r="O1407" s="3" t="str">
        <f t="shared" si="260"/>
        <v/>
      </c>
      <c r="P1407" s="4" t="str">
        <f t="shared" si="261"/>
        <v/>
      </c>
      <c r="Q1407" s="4" t="str">
        <f t="shared" si="262"/>
        <v/>
      </c>
      <c r="R1407" s="4" t="str">
        <f t="shared" si="255"/>
        <v/>
      </c>
      <c r="S1407" s="4" t="str">
        <f t="shared" si="256"/>
        <v/>
      </c>
      <c r="T1407" s="100" t="str">
        <f t="shared" si="257"/>
        <v/>
      </c>
      <c r="V1407" s="113"/>
    </row>
    <row r="1408" spans="8:22" s="103" customFormat="1" x14ac:dyDescent="0.2">
      <c r="H1408" s="14" t="e">
        <f t="shared" si="258"/>
        <v>#NUM!</v>
      </c>
      <c r="I1408" s="104" t="e">
        <f>IF(ISNUMBER(results!C$38),4*PI()*F1408/((G1408*0.001)^2*results!C$38),4*PI()*F1408/((G1408*0.001)^2*results!D$38))</f>
        <v>#DIV/0!</v>
      </c>
      <c r="J1408" s="15">
        <f t="shared" si="259"/>
        <v>5.6999999999999877</v>
      </c>
      <c r="K1408" s="5">
        <f t="shared" si="252"/>
        <v>302</v>
      </c>
      <c r="L1408" s="1">
        <f t="shared" si="253"/>
        <v>5.6970934865054046</v>
      </c>
      <c r="M1408" s="2">
        <f t="shared" si="254"/>
        <v>18.013677216545513</v>
      </c>
      <c r="N1408" s="3" t="b">
        <f t="shared" si="263"/>
        <v>0</v>
      </c>
      <c r="O1408" s="3" t="str">
        <f t="shared" si="260"/>
        <v/>
      </c>
      <c r="P1408" s="4" t="str">
        <f t="shared" si="261"/>
        <v/>
      </c>
      <c r="Q1408" s="4" t="str">
        <f t="shared" si="262"/>
        <v/>
      </c>
      <c r="R1408" s="4" t="str">
        <f t="shared" si="255"/>
        <v/>
      </c>
      <c r="S1408" s="4" t="str">
        <f t="shared" si="256"/>
        <v/>
      </c>
      <c r="T1408" s="100" t="str">
        <f t="shared" si="257"/>
        <v/>
      </c>
      <c r="V1408" s="113"/>
    </row>
    <row r="1409" spans="8:22" s="103" customFormat="1" x14ac:dyDescent="0.2">
      <c r="H1409" s="14" t="e">
        <f t="shared" si="258"/>
        <v>#NUM!</v>
      </c>
      <c r="I1409" s="104" t="e">
        <f>IF(ISNUMBER(results!C$38),4*PI()*F1409/((G1409*0.001)^2*results!C$38),4*PI()*F1409/((G1409*0.001)^2*results!D$38))</f>
        <v>#DIV/0!</v>
      </c>
      <c r="J1409" s="15">
        <f t="shared" si="259"/>
        <v>5.6999999999999877</v>
      </c>
      <c r="K1409" s="5">
        <f t="shared" si="252"/>
        <v>302</v>
      </c>
      <c r="L1409" s="1">
        <f t="shared" si="253"/>
        <v>5.6970934865054046</v>
      </c>
      <c r="M1409" s="2">
        <f t="shared" si="254"/>
        <v>18.013677216545513</v>
      </c>
      <c r="N1409" s="3" t="b">
        <f t="shared" si="263"/>
        <v>0</v>
      </c>
      <c r="O1409" s="3" t="str">
        <f t="shared" si="260"/>
        <v/>
      </c>
      <c r="P1409" s="4" t="str">
        <f t="shared" si="261"/>
        <v/>
      </c>
      <c r="Q1409" s="4" t="str">
        <f t="shared" si="262"/>
        <v/>
      </c>
      <c r="R1409" s="4" t="str">
        <f t="shared" si="255"/>
        <v/>
      </c>
      <c r="S1409" s="4" t="str">
        <f t="shared" si="256"/>
        <v/>
      </c>
      <c r="T1409" s="100" t="str">
        <f t="shared" si="257"/>
        <v/>
      </c>
      <c r="V1409" s="113"/>
    </row>
    <row r="1410" spans="8:22" s="103" customFormat="1" x14ac:dyDescent="0.2">
      <c r="H1410" s="14" t="e">
        <f t="shared" si="258"/>
        <v>#NUM!</v>
      </c>
      <c r="I1410" s="104" t="e">
        <f>IF(ISNUMBER(results!C$38),4*PI()*F1410/((G1410*0.001)^2*results!C$38),4*PI()*F1410/((G1410*0.001)^2*results!D$38))</f>
        <v>#DIV/0!</v>
      </c>
      <c r="J1410" s="15">
        <f t="shared" si="259"/>
        <v>5.6999999999999877</v>
      </c>
      <c r="K1410" s="5">
        <f t="shared" si="252"/>
        <v>302</v>
      </c>
      <c r="L1410" s="1">
        <f t="shared" si="253"/>
        <v>5.6970934865054046</v>
      </c>
      <c r="M1410" s="2">
        <f t="shared" si="254"/>
        <v>18.013677216545513</v>
      </c>
      <c r="N1410" s="3" t="b">
        <f t="shared" si="263"/>
        <v>0</v>
      </c>
      <c r="O1410" s="3" t="str">
        <f t="shared" si="260"/>
        <v/>
      </c>
      <c r="P1410" s="4" t="str">
        <f t="shared" si="261"/>
        <v/>
      </c>
      <c r="Q1410" s="4" t="str">
        <f t="shared" si="262"/>
        <v/>
      </c>
      <c r="R1410" s="4" t="str">
        <f t="shared" si="255"/>
        <v/>
      </c>
      <c r="S1410" s="4" t="str">
        <f t="shared" si="256"/>
        <v/>
      </c>
      <c r="T1410" s="100" t="str">
        <f t="shared" si="257"/>
        <v/>
      </c>
      <c r="V1410" s="113"/>
    </row>
    <row r="1411" spans="8:22" s="103" customFormat="1" x14ac:dyDescent="0.2">
      <c r="H1411" s="14" t="e">
        <f t="shared" si="258"/>
        <v>#NUM!</v>
      </c>
      <c r="I1411" s="104" t="e">
        <f>IF(ISNUMBER(results!C$38),4*PI()*F1411/((G1411*0.001)^2*results!C$38),4*PI()*F1411/((G1411*0.001)^2*results!D$38))</f>
        <v>#DIV/0!</v>
      </c>
      <c r="J1411" s="15">
        <f t="shared" si="259"/>
        <v>5.6999999999999877</v>
      </c>
      <c r="K1411" s="5">
        <f t="shared" si="252"/>
        <v>302</v>
      </c>
      <c r="L1411" s="1">
        <f t="shared" si="253"/>
        <v>5.6970934865054046</v>
      </c>
      <c r="M1411" s="2">
        <f t="shared" si="254"/>
        <v>18.013677216545513</v>
      </c>
      <c r="N1411" s="3" t="b">
        <f t="shared" si="263"/>
        <v>0</v>
      </c>
      <c r="O1411" s="3" t="str">
        <f t="shared" si="260"/>
        <v/>
      </c>
      <c r="P1411" s="4" t="str">
        <f t="shared" si="261"/>
        <v/>
      </c>
      <c r="Q1411" s="4" t="str">
        <f t="shared" si="262"/>
        <v/>
      </c>
      <c r="R1411" s="4" t="str">
        <f t="shared" si="255"/>
        <v/>
      </c>
      <c r="S1411" s="4" t="str">
        <f t="shared" si="256"/>
        <v/>
      </c>
      <c r="T1411" s="100" t="str">
        <f t="shared" si="257"/>
        <v/>
      </c>
      <c r="V1411" s="113"/>
    </row>
    <row r="1412" spans="8:22" s="103" customFormat="1" x14ac:dyDescent="0.2">
      <c r="H1412" s="14" t="e">
        <f t="shared" si="258"/>
        <v>#NUM!</v>
      </c>
      <c r="I1412" s="104" t="e">
        <f>IF(ISNUMBER(results!C$38),4*PI()*F1412/((G1412*0.001)^2*results!C$38),4*PI()*F1412/((G1412*0.001)^2*results!D$38))</f>
        <v>#DIV/0!</v>
      </c>
      <c r="J1412" s="15">
        <f t="shared" si="259"/>
        <v>5.6999999999999877</v>
      </c>
      <c r="K1412" s="5">
        <f t="shared" ref="K1412:K1475" si="264">IF(NOT(J1412=FALSE),MATCH(J1412,H:H),"")</f>
        <v>302</v>
      </c>
      <c r="L1412" s="1">
        <f t="shared" ref="L1412:L1475" si="265">IF(NOT(J1412=FALSE),INDEX(H:H,K1412),"")</f>
        <v>5.6970934865054046</v>
      </c>
      <c r="M1412" s="2">
        <f t="shared" ref="M1412:M1475" si="266">IF(NOT(J1412=FALSE),INDEX(I:I,K1412),"")</f>
        <v>18.013677216545513</v>
      </c>
      <c r="N1412" s="3" t="b">
        <f t="shared" si="263"/>
        <v>0</v>
      </c>
      <c r="O1412" s="3" t="str">
        <f t="shared" si="260"/>
        <v/>
      </c>
      <c r="P1412" s="4" t="str">
        <f t="shared" si="261"/>
        <v/>
      </c>
      <c r="Q1412" s="4" t="str">
        <f t="shared" si="262"/>
        <v/>
      </c>
      <c r="R1412" s="4" t="str">
        <f t="shared" ref="R1412:R1475" si="267">IF(NOT(Q1412=""),Q1412-(P1412*V$29),"")</f>
        <v/>
      </c>
      <c r="S1412" s="4" t="str">
        <f t="shared" ref="S1412:S1475" si="268">IF(NOT(Q1412=""),(Q1412-V$30)/P1412,"")</f>
        <v/>
      </c>
      <c r="T1412" s="100" t="str">
        <f t="shared" ref="T1412:T1475" si="269">IF(NOT(Q1412=""),((V$29-(Q1412-V$30)/P1412))^2,"")</f>
        <v/>
      </c>
      <c r="V1412" s="113"/>
    </row>
    <row r="1413" spans="8:22" s="103" customFormat="1" x14ac:dyDescent="0.2">
      <c r="H1413" s="14" t="e">
        <f t="shared" ref="H1413:H1476" si="270">LN(E1413)</f>
        <v>#NUM!</v>
      </c>
      <c r="I1413" s="104" t="e">
        <f>IF(ISNUMBER(results!C$38),4*PI()*F1413/((G1413*0.001)^2*results!C$38),4*PI()*F1413/((G1413*0.001)^2*results!D$38))</f>
        <v>#DIV/0!</v>
      </c>
      <c r="J1413" s="15">
        <f t="shared" ref="J1413:J1476" si="271">IF(J1412="","",IF(J1412+V$5&lt;=LN(X$9),J1412+V$5,J1412))</f>
        <v>5.6999999999999877</v>
      </c>
      <c r="K1413" s="5">
        <f t="shared" si="264"/>
        <v>302</v>
      </c>
      <c r="L1413" s="1">
        <f t="shared" si="265"/>
        <v>5.6970934865054046</v>
      </c>
      <c r="M1413" s="2">
        <f t="shared" si="266"/>
        <v>18.013677216545513</v>
      </c>
      <c r="N1413" s="3" t="b">
        <f t="shared" si="263"/>
        <v>0</v>
      </c>
      <c r="O1413" s="3" t="str">
        <f t="shared" ref="O1413:O1476" si="272">IF(NOT(N1413=FALSE),MATCH(N1413,H:H),"")</f>
        <v/>
      </c>
      <c r="P1413" s="4" t="str">
        <f t="shared" ref="P1413:P1476" si="273">IF(NOT(OR(O1413=O1412,N1413=FALSE)),INDEX(H:H,O1413),"")</f>
        <v/>
      </c>
      <c r="Q1413" s="4" t="str">
        <f t="shared" ref="Q1413:Q1476" si="274">IF(NOT(OR(O1413=O1412,N1413=FALSE)),INDEX(I:I,O1413),"")</f>
        <v/>
      </c>
      <c r="R1413" s="4" t="str">
        <f t="shared" si="267"/>
        <v/>
      </c>
      <c r="S1413" s="4" t="str">
        <f t="shared" si="268"/>
        <v/>
      </c>
      <c r="T1413" s="100" t="str">
        <f t="shared" si="269"/>
        <v/>
      </c>
      <c r="V1413" s="113"/>
    </row>
    <row r="1414" spans="8:22" s="103" customFormat="1" x14ac:dyDescent="0.2">
      <c r="H1414" s="14" t="e">
        <f t="shared" si="270"/>
        <v>#NUM!</v>
      </c>
      <c r="I1414" s="104" t="e">
        <f>IF(ISNUMBER(results!C$38),4*PI()*F1414/((G1414*0.001)^2*results!C$38),4*PI()*F1414/((G1414*0.001)^2*results!D$38))</f>
        <v>#DIV/0!</v>
      </c>
      <c r="J1414" s="15">
        <f t="shared" si="271"/>
        <v>5.6999999999999877</v>
      </c>
      <c r="K1414" s="5">
        <f t="shared" si="264"/>
        <v>302</v>
      </c>
      <c r="L1414" s="1">
        <f t="shared" si="265"/>
        <v>5.6970934865054046</v>
      </c>
      <c r="M1414" s="2">
        <f t="shared" si="266"/>
        <v>18.013677216545513</v>
      </c>
      <c r="N1414" s="3" t="b">
        <f t="shared" ref="N1414:N1477" si="275">IF(AND((N1413+V$5)&lt;V$4,NOT(N1413=FALSE)),N1413+V$5)</f>
        <v>0</v>
      </c>
      <c r="O1414" s="3" t="str">
        <f t="shared" si="272"/>
        <v/>
      </c>
      <c r="P1414" s="4" t="str">
        <f t="shared" si="273"/>
        <v/>
      </c>
      <c r="Q1414" s="4" t="str">
        <f t="shared" si="274"/>
        <v/>
      </c>
      <c r="R1414" s="4" t="str">
        <f t="shared" si="267"/>
        <v/>
      </c>
      <c r="S1414" s="4" t="str">
        <f t="shared" si="268"/>
        <v/>
      </c>
      <c r="T1414" s="100" t="str">
        <f t="shared" si="269"/>
        <v/>
      </c>
      <c r="V1414" s="113"/>
    </row>
    <row r="1415" spans="8:22" s="103" customFormat="1" x14ac:dyDescent="0.2">
      <c r="H1415" s="14" t="e">
        <f t="shared" si="270"/>
        <v>#NUM!</v>
      </c>
      <c r="I1415" s="104" t="e">
        <f>IF(ISNUMBER(results!C$38),4*PI()*F1415/((G1415*0.001)^2*results!C$38),4*PI()*F1415/((G1415*0.001)^2*results!D$38))</f>
        <v>#DIV/0!</v>
      </c>
      <c r="J1415" s="15">
        <f t="shared" si="271"/>
        <v>5.6999999999999877</v>
      </c>
      <c r="K1415" s="5">
        <f t="shared" si="264"/>
        <v>302</v>
      </c>
      <c r="L1415" s="1">
        <f t="shared" si="265"/>
        <v>5.6970934865054046</v>
      </c>
      <c r="M1415" s="2">
        <f t="shared" si="266"/>
        <v>18.013677216545513</v>
      </c>
      <c r="N1415" s="3" t="b">
        <f t="shared" si="275"/>
        <v>0</v>
      </c>
      <c r="O1415" s="3" t="str">
        <f t="shared" si="272"/>
        <v/>
      </c>
      <c r="P1415" s="4" t="str">
        <f t="shared" si="273"/>
        <v/>
      </c>
      <c r="Q1415" s="4" t="str">
        <f t="shared" si="274"/>
        <v/>
      </c>
      <c r="R1415" s="4" t="str">
        <f t="shared" si="267"/>
        <v/>
      </c>
      <c r="S1415" s="4" t="str">
        <f t="shared" si="268"/>
        <v/>
      </c>
      <c r="T1415" s="100" t="str">
        <f t="shared" si="269"/>
        <v/>
      </c>
      <c r="V1415" s="113"/>
    </row>
    <row r="1416" spans="8:22" s="103" customFormat="1" x14ac:dyDescent="0.2">
      <c r="H1416" s="14" t="e">
        <f t="shared" si="270"/>
        <v>#NUM!</v>
      </c>
      <c r="I1416" s="104" t="e">
        <f>IF(ISNUMBER(results!C$38),4*PI()*F1416/((G1416*0.001)^2*results!C$38),4*PI()*F1416/((G1416*0.001)^2*results!D$38))</f>
        <v>#DIV/0!</v>
      </c>
      <c r="J1416" s="15">
        <f t="shared" si="271"/>
        <v>5.6999999999999877</v>
      </c>
      <c r="K1416" s="5">
        <f t="shared" si="264"/>
        <v>302</v>
      </c>
      <c r="L1416" s="1">
        <f t="shared" si="265"/>
        <v>5.6970934865054046</v>
      </c>
      <c r="M1416" s="2">
        <f t="shared" si="266"/>
        <v>18.013677216545513</v>
      </c>
      <c r="N1416" s="3" t="b">
        <f t="shared" si="275"/>
        <v>0</v>
      </c>
      <c r="O1416" s="3" t="str">
        <f t="shared" si="272"/>
        <v/>
      </c>
      <c r="P1416" s="4" t="str">
        <f t="shared" si="273"/>
        <v/>
      </c>
      <c r="Q1416" s="4" t="str">
        <f t="shared" si="274"/>
        <v/>
      </c>
      <c r="R1416" s="4" t="str">
        <f t="shared" si="267"/>
        <v/>
      </c>
      <c r="S1416" s="4" t="str">
        <f t="shared" si="268"/>
        <v/>
      </c>
      <c r="T1416" s="100" t="str">
        <f t="shared" si="269"/>
        <v/>
      </c>
      <c r="V1416" s="113"/>
    </row>
    <row r="1417" spans="8:22" s="103" customFormat="1" x14ac:dyDescent="0.2">
      <c r="H1417" s="14" t="e">
        <f t="shared" si="270"/>
        <v>#NUM!</v>
      </c>
      <c r="I1417" s="104" t="e">
        <f>IF(ISNUMBER(results!C$38),4*PI()*F1417/((G1417*0.001)^2*results!C$38),4*PI()*F1417/((G1417*0.001)^2*results!D$38))</f>
        <v>#DIV/0!</v>
      </c>
      <c r="J1417" s="15">
        <f t="shared" si="271"/>
        <v>5.6999999999999877</v>
      </c>
      <c r="K1417" s="5">
        <f t="shared" si="264"/>
        <v>302</v>
      </c>
      <c r="L1417" s="1">
        <f t="shared" si="265"/>
        <v>5.6970934865054046</v>
      </c>
      <c r="M1417" s="2">
        <f t="shared" si="266"/>
        <v>18.013677216545513</v>
      </c>
      <c r="N1417" s="3" t="b">
        <f t="shared" si="275"/>
        <v>0</v>
      </c>
      <c r="O1417" s="3" t="str">
        <f t="shared" si="272"/>
        <v/>
      </c>
      <c r="P1417" s="4" t="str">
        <f t="shared" si="273"/>
        <v/>
      </c>
      <c r="Q1417" s="4" t="str">
        <f t="shared" si="274"/>
        <v/>
      </c>
      <c r="R1417" s="4" t="str">
        <f t="shared" si="267"/>
        <v/>
      </c>
      <c r="S1417" s="4" t="str">
        <f t="shared" si="268"/>
        <v/>
      </c>
      <c r="T1417" s="100" t="str">
        <f t="shared" si="269"/>
        <v/>
      </c>
      <c r="V1417" s="113"/>
    </row>
    <row r="1418" spans="8:22" s="103" customFormat="1" x14ac:dyDescent="0.2">
      <c r="H1418" s="14" t="e">
        <f t="shared" si="270"/>
        <v>#NUM!</v>
      </c>
      <c r="I1418" s="104" t="e">
        <f>IF(ISNUMBER(results!C$38),4*PI()*F1418/((G1418*0.001)^2*results!C$38),4*PI()*F1418/((G1418*0.001)^2*results!D$38))</f>
        <v>#DIV/0!</v>
      </c>
      <c r="J1418" s="15">
        <f t="shared" si="271"/>
        <v>5.6999999999999877</v>
      </c>
      <c r="K1418" s="5">
        <f t="shared" si="264"/>
        <v>302</v>
      </c>
      <c r="L1418" s="1">
        <f t="shared" si="265"/>
        <v>5.6970934865054046</v>
      </c>
      <c r="M1418" s="2">
        <f t="shared" si="266"/>
        <v>18.013677216545513</v>
      </c>
      <c r="N1418" s="3" t="b">
        <f t="shared" si="275"/>
        <v>0</v>
      </c>
      <c r="O1418" s="3" t="str">
        <f t="shared" si="272"/>
        <v/>
      </c>
      <c r="P1418" s="4" t="str">
        <f t="shared" si="273"/>
        <v/>
      </c>
      <c r="Q1418" s="4" t="str">
        <f t="shared" si="274"/>
        <v/>
      </c>
      <c r="R1418" s="4" t="str">
        <f t="shared" si="267"/>
        <v/>
      </c>
      <c r="S1418" s="4" t="str">
        <f t="shared" si="268"/>
        <v/>
      </c>
      <c r="T1418" s="100" t="str">
        <f t="shared" si="269"/>
        <v/>
      </c>
      <c r="V1418" s="113"/>
    </row>
    <row r="1419" spans="8:22" s="103" customFormat="1" x14ac:dyDescent="0.2">
      <c r="H1419" s="14" t="e">
        <f t="shared" si="270"/>
        <v>#NUM!</v>
      </c>
      <c r="I1419" s="104" t="e">
        <f>IF(ISNUMBER(results!C$38),4*PI()*F1419/((G1419*0.001)^2*results!C$38),4*PI()*F1419/((G1419*0.001)^2*results!D$38))</f>
        <v>#DIV/0!</v>
      </c>
      <c r="J1419" s="15">
        <f t="shared" si="271"/>
        <v>5.6999999999999877</v>
      </c>
      <c r="K1419" s="5">
        <f t="shared" si="264"/>
        <v>302</v>
      </c>
      <c r="L1419" s="1">
        <f t="shared" si="265"/>
        <v>5.6970934865054046</v>
      </c>
      <c r="M1419" s="2">
        <f t="shared" si="266"/>
        <v>18.013677216545513</v>
      </c>
      <c r="N1419" s="3" t="b">
        <f t="shared" si="275"/>
        <v>0</v>
      </c>
      <c r="O1419" s="3" t="str">
        <f t="shared" si="272"/>
        <v/>
      </c>
      <c r="P1419" s="4" t="str">
        <f t="shared" si="273"/>
        <v/>
      </c>
      <c r="Q1419" s="4" t="str">
        <f t="shared" si="274"/>
        <v/>
      </c>
      <c r="R1419" s="4" t="str">
        <f t="shared" si="267"/>
        <v/>
      </c>
      <c r="S1419" s="4" t="str">
        <f t="shared" si="268"/>
        <v/>
      </c>
      <c r="T1419" s="100" t="str">
        <f t="shared" si="269"/>
        <v/>
      </c>
      <c r="V1419" s="113"/>
    </row>
    <row r="1420" spans="8:22" s="103" customFormat="1" x14ac:dyDescent="0.2">
      <c r="H1420" s="14" t="e">
        <f t="shared" si="270"/>
        <v>#NUM!</v>
      </c>
      <c r="I1420" s="104" t="e">
        <f>IF(ISNUMBER(results!C$38),4*PI()*F1420/((G1420*0.001)^2*results!C$38),4*PI()*F1420/((G1420*0.001)^2*results!D$38))</f>
        <v>#DIV/0!</v>
      </c>
      <c r="J1420" s="15">
        <f t="shared" si="271"/>
        <v>5.6999999999999877</v>
      </c>
      <c r="K1420" s="5">
        <f t="shared" si="264"/>
        <v>302</v>
      </c>
      <c r="L1420" s="1">
        <f t="shared" si="265"/>
        <v>5.6970934865054046</v>
      </c>
      <c r="M1420" s="2">
        <f t="shared" si="266"/>
        <v>18.013677216545513</v>
      </c>
      <c r="N1420" s="3" t="b">
        <f t="shared" si="275"/>
        <v>0</v>
      </c>
      <c r="O1420" s="3" t="str">
        <f t="shared" si="272"/>
        <v/>
      </c>
      <c r="P1420" s="4" t="str">
        <f t="shared" si="273"/>
        <v/>
      </c>
      <c r="Q1420" s="4" t="str">
        <f t="shared" si="274"/>
        <v/>
      </c>
      <c r="R1420" s="4" t="str">
        <f t="shared" si="267"/>
        <v/>
      </c>
      <c r="S1420" s="4" t="str">
        <f t="shared" si="268"/>
        <v/>
      </c>
      <c r="T1420" s="100" t="str">
        <f t="shared" si="269"/>
        <v/>
      </c>
      <c r="V1420" s="113"/>
    </row>
    <row r="1421" spans="8:22" s="103" customFormat="1" x14ac:dyDescent="0.2">
      <c r="H1421" s="14" t="e">
        <f t="shared" si="270"/>
        <v>#NUM!</v>
      </c>
      <c r="I1421" s="104" t="e">
        <f>IF(ISNUMBER(results!C$38),4*PI()*F1421/((G1421*0.001)^2*results!C$38),4*PI()*F1421/((G1421*0.001)^2*results!D$38))</f>
        <v>#DIV/0!</v>
      </c>
      <c r="J1421" s="15">
        <f t="shared" si="271"/>
        <v>5.6999999999999877</v>
      </c>
      <c r="K1421" s="5">
        <f t="shared" si="264"/>
        <v>302</v>
      </c>
      <c r="L1421" s="1">
        <f t="shared" si="265"/>
        <v>5.6970934865054046</v>
      </c>
      <c r="M1421" s="2">
        <f t="shared" si="266"/>
        <v>18.013677216545513</v>
      </c>
      <c r="N1421" s="3" t="b">
        <f t="shared" si="275"/>
        <v>0</v>
      </c>
      <c r="O1421" s="3" t="str">
        <f t="shared" si="272"/>
        <v/>
      </c>
      <c r="P1421" s="4" t="str">
        <f t="shared" si="273"/>
        <v/>
      </c>
      <c r="Q1421" s="4" t="str">
        <f t="shared" si="274"/>
        <v/>
      </c>
      <c r="R1421" s="4" t="str">
        <f t="shared" si="267"/>
        <v/>
      </c>
      <c r="S1421" s="4" t="str">
        <f t="shared" si="268"/>
        <v/>
      </c>
      <c r="T1421" s="100" t="str">
        <f t="shared" si="269"/>
        <v/>
      </c>
      <c r="V1421" s="113"/>
    </row>
    <row r="1422" spans="8:22" s="103" customFormat="1" x14ac:dyDescent="0.2">
      <c r="H1422" s="14" t="e">
        <f t="shared" si="270"/>
        <v>#NUM!</v>
      </c>
      <c r="I1422" s="104" t="e">
        <f>IF(ISNUMBER(results!C$38),4*PI()*F1422/((G1422*0.001)^2*results!C$38),4*PI()*F1422/((G1422*0.001)^2*results!D$38))</f>
        <v>#DIV/0!</v>
      </c>
      <c r="J1422" s="15">
        <f t="shared" si="271"/>
        <v>5.6999999999999877</v>
      </c>
      <c r="K1422" s="5">
        <f t="shared" si="264"/>
        <v>302</v>
      </c>
      <c r="L1422" s="1">
        <f t="shared" si="265"/>
        <v>5.6970934865054046</v>
      </c>
      <c r="M1422" s="2">
        <f t="shared" si="266"/>
        <v>18.013677216545513</v>
      </c>
      <c r="N1422" s="3" t="b">
        <f t="shared" si="275"/>
        <v>0</v>
      </c>
      <c r="O1422" s="3" t="str">
        <f t="shared" si="272"/>
        <v/>
      </c>
      <c r="P1422" s="4" t="str">
        <f t="shared" si="273"/>
        <v/>
      </c>
      <c r="Q1422" s="4" t="str">
        <f t="shared" si="274"/>
        <v/>
      </c>
      <c r="R1422" s="4" t="str">
        <f t="shared" si="267"/>
        <v/>
      </c>
      <c r="S1422" s="4" t="str">
        <f t="shared" si="268"/>
        <v/>
      </c>
      <c r="T1422" s="100" t="str">
        <f t="shared" si="269"/>
        <v/>
      </c>
      <c r="V1422" s="113"/>
    </row>
    <row r="1423" spans="8:22" s="103" customFormat="1" x14ac:dyDescent="0.2">
      <c r="H1423" s="14" t="e">
        <f t="shared" si="270"/>
        <v>#NUM!</v>
      </c>
      <c r="I1423" s="104" t="e">
        <f>IF(ISNUMBER(results!C$38),4*PI()*F1423/((G1423*0.001)^2*results!C$38),4*PI()*F1423/((G1423*0.001)^2*results!D$38))</f>
        <v>#DIV/0!</v>
      </c>
      <c r="J1423" s="15">
        <f t="shared" si="271"/>
        <v>5.6999999999999877</v>
      </c>
      <c r="K1423" s="5">
        <f t="shared" si="264"/>
        <v>302</v>
      </c>
      <c r="L1423" s="1">
        <f t="shared" si="265"/>
        <v>5.6970934865054046</v>
      </c>
      <c r="M1423" s="2">
        <f t="shared" si="266"/>
        <v>18.013677216545513</v>
      </c>
      <c r="N1423" s="3" t="b">
        <f t="shared" si="275"/>
        <v>0</v>
      </c>
      <c r="O1423" s="3" t="str">
        <f t="shared" si="272"/>
        <v/>
      </c>
      <c r="P1423" s="4" t="str">
        <f t="shared" si="273"/>
        <v/>
      </c>
      <c r="Q1423" s="4" t="str">
        <f t="shared" si="274"/>
        <v/>
      </c>
      <c r="R1423" s="4" t="str">
        <f t="shared" si="267"/>
        <v/>
      </c>
      <c r="S1423" s="4" t="str">
        <f t="shared" si="268"/>
        <v/>
      </c>
      <c r="T1423" s="100" t="str">
        <f t="shared" si="269"/>
        <v/>
      </c>
      <c r="V1423" s="113"/>
    </row>
    <row r="1424" spans="8:22" s="103" customFormat="1" x14ac:dyDescent="0.2">
      <c r="H1424" s="14" t="e">
        <f t="shared" si="270"/>
        <v>#NUM!</v>
      </c>
      <c r="I1424" s="104" t="e">
        <f>IF(ISNUMBER(results!C$38),4*PI()*F1424/((G1424*0.001)^2*results!C$38),4*PI()*F1424/((G1424*0.001)^2*results!D$38))</f>
        <v>#DIV/0!</v>
      </c>
      <c r="J1424" s="15">
        <f t="shared" si="271"/>
        <v>5.6999999999999877</v>
      </c>
      <c r="K1424" s="5">
        <f t="shared" si="264"/>
        <v>302</v>
      </c>
      <c r="L1424" s="1">
        <f t="shared" si="265"/>
        <v>5.6970934865054046</v>
      </c>
      <c r="M1424" s="2">
        <f t="shared" si="266"/>
        <v>18.013677216545513</v>
      </c>
      <c r="N1424" s="3" t="b">
        <f t="shared" si="275"/>
        <v>0</v>
      </c>
      <c r="O1424" s="3" t="str">
        <f t="shared" si="272"/>
        <v/>
      </c>
      <c r="P1424" s="4" t="str">
        <f t="shared" si="273"/>
        <v/>
      </c>
      <c r="Q1424" s="4" t="str">
        <f t="shared" si="274"/>
        <v/>
      </c>
      <c r="R1424" s="4" t="str">
        <f t="shared" si="267"/>
        <v/>
      </c>
      <c r="S1424" s="4" t="str">
        <f t="shared" si="268"/>
        <v/>
      </c>
      <c r="T1424" s="100" t="str">
        <f t="shared" si="269"/>
        <v/>
      </c>
      <c r="V1424" s="113"/>
    </row>
    <row r="1425" spans="8:22" s="103" customFormat="1" x14ac:dyDescent="0.2">
      <c r="H1425" s="14" t="e">
        <f t="shared" si="270"/>
        <v>#NUM!</v>
      </c>
      <c r="I1425" s="104" t="e">
        <f>IF(ISNUMBER(results!C$38),4*PI()*F1425/((G1425*0.001)^2*results!C$38),4*PI()*F1425/((G1425*0.001)^2*results!D$38))</f>
        <v>#DIV/0!</v>
      </c>
      <c r="J1425" s="15">
        <f t="shared" si="271"/>
        <v>5.6999999999999877</v>
      </c>
      <c r="K1425" s="5">
        <f t="shared" si="264"/>
        <v>302</v>
      </c>
      <c r="L1425" s="1">
        <f t="shared" si="265"/>
        <v>5.6970934865054046</v>
      </c>
      <c r="M1425" s="2">
        <f t="shared" si="266"/>
        <v>18.013677216545513</v>
      </c>
      <c r="N1425" s="3" t="b">
        <f t="shared" si="275"/>
        <v>0</v>
      </c>
      <c r="O1425" s="3" t="str">
        <f t="shared" si="272"/>
        <v/>
      </c>
      <c r="P1425" s="4" t="str">
        <f t="shared" si="273"/>
        <v/>
      </c>
      <c r="Q1425" s="4" t="str">
        <f t="shared" si="274"/>
        <v/>
      </c>
      <c r="R1425" s="4" t="str">
        <f t="shared" si="267"/>
        <v/>
      </c>
      <c r="S1425" s="4" t="str">
        <f t="shared" si="268"/>
        <v/>
      </c>
      <c r="T1425" s="100" t="str">
        <f t="shared" si="269"/>
        <v/>
      </c>
      <c r="V1425" s="113"/>
    </row>
    <row r="1426" spans="8:22" s="103" customFormat="1" x14ac:dyDescent="0.2">
      <c r="H1426" s="14" t="e">
        <f t="shared" si="270"/>
        <v>#NUM!</v>
      </c>
      <c r="I1426" s="104" t="e">
        <f>IF(ISNUMBER(results!C$38),4*PI()*F1426/((G1426*0.001)^2*results!C$38),4*PI()*F1426/((G1426*0.001)^2*results!D$38))</f>
        <v>#DIV/0!</v>
      </c>
      <c r="J1426" s="15">
        <f t="shared" si="271"/>
        <v>5.6999999999999877</v>
      </c>
      <c r="K1426" s="5">
        <f t="shared" si="264"/>
        <v>302</v>
      </c>
      <c r="L1426" s="1">
        <f t="shared" si="265"/>
        <v>5.6970934865054046</v>
      </c>
      <c r="M1426" s="2">
        <f t="shared" si="266"/>
        <v>18.013677216545513</v>
      </c>
      <c r="N1426" s="3" t="b">
        <f t="shared" si="275"/>
        <v>0</v>
      </c>
      <c r="O1426" s="3" t="str">
        <f t="shared" si="272"/>
        <v/>
      </c>
      <c r="P1426" s="4" t="str">
        <f t="shared" si="273"/>
        <v/>
      </c>
      <c r="Q1426" s="4" t="str">
        <f t="shared" si="274"/>
        <v/>
      </c>
      <c r="R1426" s="4" t="str">
        <f t="shared" si="267"/>
        <v/>
      </c>
      <c r="S1426" s="4" t="str">
        <f t="shared" si="268"/>
        <v/>
      </c>
      <c r="T1426" s="100" t="str">
        <f t="shared" si="269"/>
        <v/>
      </c>
      <c r="V1426" s="113"/>
    </row>
    <row r="1427" spans="8:22" s="103" customFormat="1" x14ac:dyDescent="0.2">
      <c r="H1427" s="14" t="e">
        <f t="shared" si="270"/>
        <v>#NUM!</v>
      </c>
      <c r="I1427" s="104" t="e">
        <f>IF(ISNUMBER(results!C$38),4*PI()*F1427/((G1427*0.001)^2*results!C$38),4*PI()*F1427/((G1427*0.001)^2*results!D$38))</f>
        <v>#DIV/0!</v>
      </c>
      <c r="J1427" s="15">
        <f t="shared" si="271"/>
        <v>5.6999999999999877</v>
      </c>
      <c r="K1427" s="5">
        <f t="shared" si="264"/>
        <v>302</v>
      </c>
      <c r="L1427" s="1">
        <f t="shared" si="265"/>
        <v>5.6970934865054046</v>
      </c>
      <c r="M1427" s="2">
        <f t="shared" si="266"/>
        <v>18.013677216545513</v>
      </c>
      <c r="N1427" s="3" t="b">
        <f t="shared" si="275"/>
        <v>0</v>
      </c>
      <c r="O1427" s="3" t="str">
        <f t="shared" si="272"/>
        <v/>
      </c>
      <c r="P1427" s="4" t="str">
        <f t="shared" si="273"/>
        <v/>
      </c>
      <c r="Q1427" s="4" t="str">
        <f t="shared" si="274"/>
        <v/>
      </c>
      <c r="R1427" s="4" t="str">
        <f t="shared" si="267"/>
        <v/>
      </c>
      <c r="S1427" s="4" t="str">
        <f t="shared" si="268"/>
        <v/>
      </c>
      <c r="T1427" s="100" t="str">
        <f t="shared" si="269"/>
        <v/>
      </c>
      <c r="V1427" s="113"/>
    </row>
    <row r="1428" spans="8:22" s="103" customFormat="1" x14ac:dyDescent="0.2">
      <c r="H1428" s="14" t="e">
        <f t="shared" si="270"/>
        <v>#NUM!</v>
      </c>
      <c r="I1428" s="104" t="e">
        <f>IF(ISNUMBER(results!C$38),4*PI()*F1428/((G1428*0.001)^2*results!C$38),4*PI()*F1428/((G1428*0.001)^2*results!D$38))</f>
        <v>#DIV/0!</v>
      </c>
      <c r="J1428" s="15">
        <f t="shared" si="271"/>
        <v>5.6999999999999877</v>
      </c>
      <c r="K1428" s="5">
        <f t="shared" si="264"/>
        <v>302</v>
      </c>
      <c r="L1428" s="1">
        <f t="shared" si="265"/>
        <v>5.6970934865054046</v>
      </c>
      <c r="M1428" s="2">
        <f t="shared" si="266"/>
        <v>18.013677216545513</v>
      </c>
      <c r="N1428" s="3" t="b">
        <f t="shared" si="275"/>
        <v>0</v>
      </c>
      <c r="O1428" s="3" t="str">
        <f t="shared" si="272"/>
        <v/>
      </c>
      <c r="P1428" s="4" t="str">
        <f t="shared" si="273"/>
        <v/>
      </c>
      <c r="Q1428" s="4" t="str">
        <f t="shared" si="274"/>
        <v/>
      </c>
      <c r="R1428" s="4" t="str">
        <f t="shared" si="267"/>
        <v/>
      </c>
      <c r="S1428" s="4" t="str">
        <f t="shared" si="268"/>
        <v/>
      </c>
      <c r="T1428" s="100" t="str">
        <f t="shared" si="269"/>
        <v/>
      </c>
      <c r="V1428" s="113"/>
    </row>
    <row r="1429" spans="8:22" s="103" customFormat="1" x14ac:dyDescent="0.2">
      <c r="H1429" s="14" t="e">
        <f t="shared" si="270"/>
        <v>#NUM!</v>
      </c>
      <c r="I1429" s="104" t="e">
        <f>IF(ISNUMBER(results!C$38),4*PI()*F1429/((G1429*0.001)^2*results!C$38),4*PI()*F1429/((G1429*0.001)^2*results!D$38))</f>
        <v>#DIV/0!</v>
      </c>
      <c r="J1429" s="15">
        <f t="shared" si="271"/>
        <v>5.6999999999999877</v>
      </c>
      <c r="K1429" s="5">
        <f t="shared" si="264"/>
        <v>302</v>
      </c>
      <c r="L1429" s="1">
        <f t="shared" si="265"/>
        <v>5.6970934865054046</v>
      </c>
      <c r="M1429" s="2">
        <f t="shared" si="266"/>
        <v>18.013677216545513</v>
      </c>
      <c r="N1429" s="3" t="b">
        <f t="shared" si="275"/>
        <v>0</v>
      </c>
      <c r="O1429" s="3" t="str">
        <f t="shared" si="272"/>
        <v/>
      </c>
      <c r="P1429" s="4" t="str">
        <f t="shared" si="273"/>
        <v/>
      </c>
      <c r="Q1429" s="4" t="str">
        <f t="shared" si="274"/>
        <v/>
      </c>
      <c r="R1429" s="4" t="str">
        <f t="shared" si="267"/>
        <v/>
      </c>
      <c r="S1429" s="4" t="str">
        <f t="shared" si="268"/>
        <v/>
      </c>
      <c r="T1429" s="100" t="str">
        <f t="shared" si="269"/>
        <v/>
      </c>
      <c r="V1429" s="113"/>
    </row>
    <row r="1430" spans="8:22" s="103" customFormat="1" x14ac:dyDescent="0.2">
      <c r="H1430" s="14" t="e">
        <f t="shared" si="270"/>
        <v>#NUM!</v>
      </c>
      <c r="I1430" s="104" t="e">
        <f>IF(ISNUMBER(results!C$38),4*PI()*F1430/((G1430*0.001)^2*results!C$38),4*PI()*F1430/((G1430*0.001)^2*results!D$38))</f>
        <v>#DIV/0!</v>
      </c>
      <c r="J1430" s="15">
        <f t="shared" si="271"/>
        <v>5.6999999999999877</v>
      </c>
      <c r="K1430" s="5">
        <f t="shared" si="264"/>
        <v>302</v>
      </c>
      <c r="L1430" s="1">
        <f t="shared" si="265"/>
        <v>5.6970934865054046</v>
      </c>
      <c r="M1430" s="2">
        <f t="shared" si="266"/>
        <v>18.013677216545513</v>
      </c>
      <c r="N1430" s="3" t="b">
        <f t="shared" si="275"/>
        <v>0</v>
      </c>
      <c r="O1430" s="3" t="str">
        <f t="shared" si="272"/>
        <v/>
      </c>
      <c r="P1430" s="4" t="str">
        <f t="shared" si="273"/>
        <v/>
      </c>
      <c r="Q1430" s="4" t="str">
        <f t="shared" si="274"/>
        <v/>
      </c>
      <c r="R1430" s="4" t="str">
        <f t="shared" si="267"/>
        <v/>
      </c>
      <c r="S1430" s="4" t="str">
        <f t="shared" si="268"/>
        <v/>
      </c>
      <c r="T1430" s="100" t="str">
        <f t="shared" si="269"/>
        <v/>
      </c>
      <c r="V1430" s="113"/>
    </row>
    <row r="1431" spans="8:22" s="103" customFormat="1" x14ac:dyDescent="0.2">
      <c r="H1431" s="14" t="e">
        <f t="shared" si="270"/>
        <v>#NUM!</v>
      </c>
      <c r="I1431" s="104" t="e">
        <f>IF(ISNUMBER(results!C$38),4*PI()*F1431/((G1431*0.001)^2*results!C$38),4*PI()*F1431/((G1431*0.001)^2*results!D$38))</f>
        <v>#DIV/0!</v>
      </c>
      <c r="J1431" s="15">
        <f t="shared" si="271"/>
        <v>5.6999999999999877</v>
      </c>
      <c r="K1431" s="5">
        <f t="shared" si="264"/>
        <v>302</v>
      </c>
      <c r="L1431" s="1">
        <f t="shared" si="265"/>
        <v>5.6970934865054046</v>
      </c>
      <c r="M1431" s="2">
        <f t="shared" si="266"/>
        <v>18.013677216545513</v>
      </c>
      <c r="N1431" s="3" t="b">
        <f t="shared" si="275"/>
        <v>0</v>
      </c>
      <c r="O1431" s="3" t="str">
        <f t="shared" si="272"/>
        <v/>
      </c>
      <c r="P1431" s="4" t="str">
        <f t="shared" si="273"/>
        <v/>
      </c>
      <c r="Q1431" s="4" t="str">
        <f t="shared" si="274"/>
        <v/>
      </c>
      <c r="R1431" s="4" t="str">
        <f t="shared" si="267"/>
        <v/>
      </c>
      <c r="S1431" s="4" t="str">
        <f t="shared" si="268"/>
        <v/>
      </c>
      <c r="T1431" s="100" t="str">
        <f t="shared" si="269"/>
        <v/>
      </c>
      <c r="V1431" s="113"/>
    </row>
    <row r="1432" spans="8:22" s="103" customFormat="1" x14ac:dyDescent="0.2">
      <c r="H1432" s="14" t="e">
        <f t="shared" si="270"/>
        <v>#NUM!</v>
      </c>
      <c r="I1432" s="104" t="e">
        <f>IF(ISNUMBER(results!C$38),4*PI()*F1432/((G1432*0.001)^2*results!C$38),4*PI()*F1432/((G1432*0.001)^2*results!D$38))</f>
        <v>#DIV/0!</v>
      </c>
      <c r="J1432" s="15">
        <f t="shared" si="271"/>
        <v>5.6999999999999877</v>
      </c>
      <c r="K1432" s="5">
        <f t="shared" si="264"/>
        <v>302</v>
      </c>
      <c r="L1432" s="1">
        <f t="shared" si="265"/>
        <v>5.6970934865054046</v>
      </c>
      <c r="M1432" s="2">
        <f t="shared" si="266"/>
        <v>18.013677216545513</v>
      </c>
      <c r="N1432" s="3" t="b">
        <f t="shared" si="275"/>
        <v>0</v>
      </c>
      <c r="O1432" s="3" t="str">
        <f t="shared" si="272"/>
        <v/>
      </c>
      <c r="P1432" s="4" t="str">
        <f t="shared" si="273"/>
        <v/>
      </c>
      <c r="Q1432" s="4" t="str">
        <f t="shared" si="274"/>
        <v/>
      </c>
      <c r="R1432" s="4" t="str">
        <f t="shared" si="267"/>
        <v/>
      </c>
      <c r="S1432" s="4" t="str">
        <f t="shared" si="268"/>
        <v/>
      </c>
      <c r="T1432" s="100" t="str">
        <f t="shared" si="269"/>
        <v/>
      </c>
      <c r="V1432" s="113"/>
    </row>
    <row r="1433" spans="8:22" s="103" customFormat="1" x14ac:dyDescent="0.2">
      <c r="H1433" s="14" t="e">
        <f t="shared" si="270"/>
        <v>#NUM!</v>
      </c>
      <c r="I1433" s="104" t="e">
        <f>IF(ISNUMBER(results!C$38),4*PI()*F1433/((G1433*0.001)^2*results!C$38),4*PI()*F1433/((G1433*0.001)^2*results!D$38))</f>
        <v>#DIV/0!</v>
      </c>
      <c r="J1433" s="15">
        <f t="shared" si="271"/>
        <v>5.6999999999999877</v>
      </c>
      <c r="K1433" s="5">
        <f t="shared" si="264"/>
        <v>302</v>
      </c>
      <c r="L1433" s="1">
        <f t="shared" si="265"/>
        <v>5.6970934865054046</v>
      </c>
      <c r="M1433" s="2">
        <f t="shared" si="266"/>
        <v>18.013677216545513</v>
      </c>
      <c r="N1433" s="3" t="b">
        <f t="shared" si="275"/>
        <v>0</v>
      </c>
      <c r="O1433" s="3" t="str">
        <f t="shared" si="272"/>
        <v/>
      </c>
      <c r="P1433" s="4" t="str">
        <f t="shared" si="273"/>
        <v/>
      </c>
      <c r="Q1433" s="4" t="str">
        <f t="shared" si="274"/>
        <v/>
      </c>
      <c r="R1433" s="4" t="str">
        <f t="shared" si="267"/>
        <v/>
      </c>
      <c r="S1433" s="4" t="str">
        <f t="shared" si="268"/>
        <v/>
      </c>
      <c r="T1433" s="100" t="str">
        <f t="shared" si="269"/>
        <v/>
      </c>
      <c r="V1433" s="113"/>
    </row>
    <row r="1434" spans="8:22" s="103" customFormat="1" x14ac:dyDescent="0.2">
      <c r="H1434" s="14" t="e">
        <f t="shared" si="270"/>
        <v>#NUM!</v>
      </c>
      <c r="I1434" s="104" t="e">
        <f>IF(ISNUMBER(results!C$38),4*PI()*F1434/((G1434*0.001)^2*results!C$38),4*PI()*F1434/((G1434*0.001)^2*results!D$38))</f>
        <v>#DIV/0!</v>
      </c>
      <c r="J1434" s="15">
        <f t="shared" si="271"/>
        <v>5.6999999999999877</v>
      </c>
      <c r="K1434" s="5">
        <f t="shared" si="264"/>
        <v>302</v>
      </c>
      <c r="L1434" s="1">
        <f t="shared" si="265"/>
        <v>5.6970934865054046</v>
      </c>
      <c r="M1434" s="2">
        <f t="shared" si="266"/>
        <v>18.013677216545513</v>
      </c>
      <c r="N1434" s="3" t="b">
        <f t="shared" si="275"/>
        <v>0</v>
      </c>
      <c r="O1434" s="3" t="str">
        <f t="shared" si="272"/>
        <v/>
      </c>
      <c r="P1434" s="4" t="str">
        <f t="shared" si="273"/>
        <v/>
      </c>
      <c r="Q1434" s="4" t="str">
        <f t="shared" si="274"/>
        <v/>
      </c>
      <c r="R1434" s="4" t="str">
        <f t="shared" si="267"/>
        <v/>
      </c>
      <c r="S1434" s="4" t="str">
        <f t="shared" si="268"/>
        <v/>
      </c>
      <c r="T1434" s="100" t="str">
        <f t="shared" si="269"/>
        <v/>
      </c>
      <c r="V1434" s="113"/>
    </row>
    <row r="1435" spans="8:22" s="103" customFormat="1" x14ac:dyDescent="0.2">
      <c r="H1435" s="14" t="e">
        <f t="shared" si="270"/>
        <v>#NUM!</v>
      </c>
      <c r="I1435" s="104" t="e">
        <f>IF(ISNUMBER(results!C$38),4*PI()*F1435/((G1435*0.001)^2*results!C$38),4*PI()*F1435/((G1435*0.001)^2*results!D$38))</f>
        <v>#DIV/0!</v>
      </c>
      <c r="J1435" s="15">
        <f t="shared" si="271"/>
        <v>5.6999999999999877</v>
      </c>
      <c r="K1435" s="5">
        <f t="shared" si="264"/>
        <v>302</v>
      </c>
      <c r="L1435" s="1">
        <f t="shared" si="265"/>
        <v>5.6970934865054046</v>
      </c>
      <c r="M1435" s="2">
        <f t="shared" si="266"/>
        <v>18.013677216545513</v>
      </c>
      <c r="N1435" s="3" t="b">
        <f t="shared" si="275"/>
        <v>0</v>
      </c>
      <c r="O1435" s="3" t="str">
        <f t="shared" si="272"/>
        <v/>
      </c>
      <c r="P1435" s="4" t="str">
        <f t="shared" si="273"/>
        <v/>
      </c>
      <c r="Q1435" s="4" t="str">
        <f t="shared" si="274"/>
        <v/>
      </c>
      <c r="R1435" s="4" t="str">
        <f t="shared" si="267"/>
        <v/>
      </c>
      <c r="S1435" s="4" t="str">
        <f t="shared" si="268"/>
        <v/>
      </c>
      <c r="T1435" s="100" t="str">
        <f t="shared" si="269"/>
        <v/>
      </c>
      <c r="V1435" s="113"/>
    </row>
    <row r="1436" spans="8:22" s="103" customFormat="1" x14ac:dyDescent="0.2">
      <c r="H1436" s="14" t="e">
        <f t="shared" si="270"/>
        <v>#NUM!</v>
      </c>
      <c r="I1436" s="104" t="e">
        <f>IF(ISNUMBER(results!C$38),4*PI()*F1436/((G1436*0.001)^2*results!C$38),4*PI()*F1436/((G1436*0.001)^2*results!D$38))</f>
        <v>#DIV/0!</v>
      </c>
      <c r="J1436" s="15">
        <f t="shared" si="271"/>
        <v>5.6999999999999877</v>
      </c>
      <c r="K1436" s="5">
        <f t="shared" si="264"/>
        <v>302</v>
      </c>
      <c r="L1436" s="1">
        <f t="shared" si="265"/>
        <v>5.6970934865054046</v>
      </c>
      <c r="M1436" s="2">
        <f t="shared" si="266"/>
        <v>18.013677216545513</v>
      </c>
      <c r="N1436" s="3" t="b">
        <f t="shared" si="275"/>
        <v>0</v>
      </c>
      <c r="O1436" s="3" t="str">
        <f t="shared" si="272"/>
        <v/>
      </c>
      <c r="P1436" s="4" t="str">
        <f t="shared" si="273"/>
        <v/>
      </c>
      <c r="Q1436" s="4" t="str">
        <f t="shared" si="274"/>
        <v/>
      </c>
      <c r="R1436" s="4" t="str">
        <f t="shared" si="267"/>
        <v/>
      </c>
      <c r="S1436" s="4" t="str">
        <f t="shared" si="268"/>
        <v/>
      </c>
      <c r="T1436" s="100" t="str">
        <f t="shared" si="269"/>
        <v/>
      </c>
      <c r="V1436" s="113"/>
    </row>
    <row r="1437" spans="8:22" s="103" customFormat="1" x14ac:dyDescent="0.2">
      <c r="H1437" s="14" t="e">
        <f t="shared" si="270"/>
        <v>#NUM!</v>
      </c>
      <c r="I1437" s="104" t="e">
        <f>IF(ISNUMBER(results!C$38),4*PI()*F1437/((G1437*0.001)^2*results!C$38),4*PI()*F1437/((G1437*0.001)^2*results!D$38))</f>
        <v>#DIV/0!</v>
      </c>
      <c r="J1437" s="15">
        <f t="shared" si="271"/>
        <v>5.6999999999999877</v>
      </c>
      <c r="K1437" s="5">
        <f t="shared" si="264"/>
        <v>302</v>
      </c>
      <c r="L1437" s="1">
        <f t="shared" si="265"/>
        <v>5.6970934865054046</v>
      </c>
      <c r="M1437" s="2">
        <f t="shared" si="266"/>
        <v>18.013677216545513</v>
      </c>
      <c r="N1437" s="3" t="b">
        <f t="shared" si="275"/>
        <v>0</v>
      </c>
      <c r="O1437" s="3" t="str">
        <f t="shared" si="272"/>
        <v/>
      </c>
      <c r="P1437" s="4" t="str">
        <f t="shared" si="273"/>
        <v/>
      </c>
      <c r="Q1437" s="4" t="str">
        <f t="shared" si="274"/>
        <v/>
      </c>
      <c r="R1437" s="4" t="str">
        <f t="shared" si="267"/>
        <v/>
      </c>
      <c r="S1437" s="4" t="str">
        <f t="shared" si="268"/>
        <v/>
      </c>
      <c r="T1437" s="100" t="str">
        <f t="shared" si="269"/>
        <v/>
      </c>
      <c r="V1437" s="113"/>
    </row>
    <row r="1438" spans="8:22" s="103" customFormat="1" x14ac:dyDescent="0.2">
      <c r="H1438" s="14" t="e">
        <f t="shared" si="270"/>
        <v>#NUM!</v>
      </c>
      <c r="I1438" s="104" t="e">
        <f>IF(ISNUMBER(results!C$38),4*PI()*F1438/((G1438*0.001)^2*results!C$38),4*PI()*F1438/((G1438*0.001)^2*results!D$38))</f>
        <v>#DIV/0!</v>
      </c>
      <c r="J1438" s="15">
        <f t="shared" si="271"/>
        <v>5.6999999999999877</v>
      </c>
      <c r="K1438" s="5">
        <f t="shared" si="264"/>
        <v>302</v>
      </c>
      <c r="L1438" s="1">
        <f t="shared" si="265"/>
        <v>5.6970934865054046</v>
      </c>
      <c r="M1438" s="2">
        <f t="shared" si="266"/>
        <v>18.013677216545513</v>
      </c>
      <c r="N1438" s="3" t="b">
        <f t="shared" si="275"/>
        <v>0</v>
      </c>
      <c r="O1438" s="3" t="str">
        <f t="shared" si="272"/>
        <v/>
      </c>
      <c r="P1438" s="4" t="str">
        <f t="shared" si="273"/>
        <v/>
      </c>
      <c r="Q1438" s="4" t="str">
        <f t="shared" si="274"/>
        <v/>
      </c>
      <c r="R1438" s="4" t="str">
        <f t="shared" si="267"/>
        <v/>
      </c>
      <c r="S1438" s="4" t="str">
        <f t="shared" si="268"/>
        <v/>
      </c>
      <c r="T1438" s="100" t="str">
        <f t="shared" si="269"/>
        <v/>
      </c>
      <c r="V1438" s="113"/>
    </row>
    <row r="1439" spans="8:22" s="103" customFormat="1" x14ac:dyDescent="0.2">
      <c r="H1439" s="14" t="e">
        <f t="shared" si="270"/>
        <v>#NUM!</v>
      </c>
      <c r="I1439" s="104" t="e">
        <f>IF(ISNUMBER(results!C$38),4*PI()*F1439/((G1439*0.001)^2*results!C$38),4*PI()*F1439/((G1439*0.001)^2*results!D$38))</f>
        <v>#DIV/0!</v>
      </c>
      <c r="J1439" s="15">
        <f t="shared" si="271"/>
        <v>5.6999999999999877</v>
      </c>
      <c r="K1439" s="5">
        <f t="shared" si="264"/>
        <v>302</v>
      </c>
      <c r="L1439" s="1">
        <f t="shared" si="265"/>
        <v>5.6970934865054046</v>
      </c>
      <c r="M1439" s="2">
        <f t="shared" si="266"/>
        <v>18.013677216545513</v>
      </c>
      <c r="N1439" s="3" t="b">
        <f t="shared" si="275"/>
        <v>0</v>
      </c>
      <c r="O1439" s="3" t="str">
        <f t="shared" si="272"/>
        <v/>
      </c>
      <c r="P1439" s="4" t="str">
        <f t="shared" si="273"/>
        <v/>
      </c>
      <c r="Q1439" s="4" t="str">
        <f t="shared" si="274"/>
        <v/>
      </c>
      <c r="R1439" s="4" t="str">
        <f t="shared" si="267"/>
        <v/>
      </c>
      <c r="S1439" s="4" t="str">
        <f t="shared" si="268"/>
        <v/>
      </c>
      <c r="T1439" s="100" t="str">
        <f t="shared" si="269"/>
        <v/>
      </c>
      <c r="V1439" s="113"/>
    </row>
    <row r="1440" spans="8:22" s="103" customFormat="1" x14ac:dyDescent="0.2">
      <c r="H1440" s="14" t="e">
        <f t="shared" si="270"/>
        <v>#NUM!</v>
      </c>
      <c r="I1440" s="104" t="e">
        <f>IF(ISNUMBER(results!C$38),4*PI()*F1440/((G1440*0.001)^2*results!C$38),4*PI()*F1440/((G1440*0.001)^2*results!D$38))</f>
        <v>#DIV/0!</v>
      </c>
      <c r="J1440" s="15">
        <f t="shared" si="271"/>
        <v>5.6999999999999877</v>
      </c>
      <c r="K1440" s="5">
        <f t="shared" si="264"/>
        <v>302</v>
      </c>
      <c r="L1440" s="1">
        <f t="shared" si="265"/>
        <v>5.6970934865054046</v>
      </c>
      <c r="M1440" s="2">
        <f t="shared" si="266"/>
        <v>18.013677216545513</v>
      </c>
      <c r="N1440" s="3" t="b">
        <f t="shared" si="275"/>
        <v>0</v>
      </c>
      <c r="O1440" s="3" t="str">
        <f t="shared" si="272"/>
        <v/>
      </c>
      <c r="P1440" s="4" t="str">
        <f t="shared" si="273"/>
        <v/>
      </c>
      <c r="Q1440" s="4" t="str">
        <f t="shared" si="274"/>
        <v/>
      </c>
      <c r="R1440" s="4" t="str">
        <f t="shared" si="267"/>
        <v/>
      </c>
      <c r="S1440" s="4" t="str">
        <f t="shared" si="268"/>
        <v/>
      </c>
      <c r="T1440" s="100" t="str">
        <f t="shared" si="269"/>
        <v/>
      </c>
      <c r="V1440" s="113"/>
    </row>
    <row r="1441" spans="8:22" s="103" customFormat="1" x14ac:dyDescent="0.2">
      <c r="H1441" s="14" t="e">
        <f t="shared" si="270"/>
        <v>#NUM!</v>
      </c>
      <c r="I1441" s="104" t="e">
        <f>IF(ISNUMBER(results!C$38),4*PI()*F1441/((G1441*0.001)^2*results!C$38),4*PI()*F1441/((G1441*0.001)^2*results!D$38))</f>
        <v>#DIV/0!</v>
      </c>
      <c r="J1441" s="15">
        <f t="shared" si="271"/>
        <v>5.6999999999999877</v>
      </c>
      <c r="K1441" s="5">
        <f t="shared" si="264"/>
        <v>302</v>
      </c>
      <c r="L1441" s="1">
        <f t="shared" si="265"/>
        <v>5.6970934865054046</v>
      </c>
      <c r="M1441" s="2">
        <f t="shared" si="266"/>
        <v>18.013677216545513</v>
      </c>
      <c r="N1441" s="3" t="b">
        <f t="shared" si="275"/>
        <v>0</v>
      </c>
      <c r="O1441" s="3" t="str">
        <f t="shared" si="272"/>
        <v/>
      </c>
      <c r="P1441" s="4" t="str">
        <f t="shared" si="273"/>
        <v/>
      </c>
      <c r="Q1441" s="4" t="str">
        <f t="shared" si="274"/>
        <v/>
      </c>
      <c r="R1441" s="4" t="str">
        <f t="shared" si="267"/>
        <v/>
      </c>
      <c r="S1441" s="4" t="str">
        <f t="shared" si="268"/>
        <v/>
      </c>
      <c r="T1441" s="100" t="str">
        <f t="shared" si="269"/>
        <v/>
      </c>
      <c r="V1441" s="113"/>
    </row>
    <row r="1442" spans="8:22" s="103" customFormat="1" x14ac:dyDescent="0.2">
      <c r="H1442" s="14" t="e">
        <f t="shared" si="270"/>
        <v>#NUM!</v>
      </c>
      <c r="I1442" s="104" t="e">
        <f>IF(ISNUMBER(results!C$38),4*PI()*F1442/((G1442*0.001)^2*results!C$38),4*PI()*F1442/((G1442*0.001)^2*results!D$38))</f>
        <v>#DIV/0!</v>
      </c>
      <c r="J1442" s="15">
        <f t="shared" si="271"/>
        <v>5.6999999999999877</v>
      </c>
      <c r="K1442" s="5">
        <f t="shared" si="264"/>
        <v>302</v>
      </c>
      <c r="L1442" s="1">
        <f t="shared" si="265"/>
        <v>5.6970934865054046</v>
      </c>
      <c r="M1442" s="2">
        <f t="shared" si="266"/>
        <v>18.013677216545513</v>
      </c>
      <c r="N1442" s="3" t="b">
        <f t="shared" si="275"/>
        <v>0</v>
      </c>
      <c r="O1442" s="3" t="str">
        <f t="shared" si="272"/>
        <v/>
      </c>
      <c r="P1442" s="4" t="str">
        <f t="shared" si="273"/>
        <v/>
      </c>
      <c r="Q1442" s="4" t="str">
        <f t="shared" si="274"/>
        <v/>
      </c>
      <c r="R1442" s="4" t="str">
        <f t="shared" si="267"/>
        <v/>
      </c>
      <c r="S1442" s="4" t="str">
        <f t="shared" si="268"/>
        <v/>
      </c>
      <c r="T1442" s="100" t="str">
        <f t="shared" si="269"/>
        <v/>
      </c>
      <c r="V1442" s="113"/>
    </row>
    <row r="1443" spans="8:22" s="103" customFormat="1" x14ac:dyDescent="0.2">
      <c r="H1443" s="14" t="e">
        <f t="shared" si="270"/>
        <v>#NUM!</v>
      </c>
      <c r="I1443" s="104" t="e">
        <f>IF(ISNUMBER(results!C$38),4*PI()*F1443/((G1443*0.001)^2*results!C$38),4*PI()*F1443/((G1443*0.001)^2*results!D$38))</f>
        <v>#DIV/0!</v>
      </c>
      <c r="J1443" s="15">
        <f t="shared" si="271"/>
        <v>5.6999999999999877</v>
      </c>
      <c r="K1443" s="5">
        <f t="shared" si="264"/>
        <v>302</v>
      </c>
      <c r="L1443" s="1">
        <f t="shared" si="265"/>
        <v>5.6970934865054046</v>
      </c>
      <c r="M1443" s="2">
        <f t="shared" si="266"/>
        <v>18.013677216545513</v>
      </c>
      <c r="N1443" s="3" t="b">
        <f t="shared" si="275"/>
        <v>0</v>
      </c>
      <c r="O1443" s="3" t="str">
        <f t="shared" si="272"/>
        <v/>
      </c>
      <c r="P1443" s="4" t="str">
        <f t="shared" si="273"/>
        <v/>
      </c>
      <c r="Q1443" s="4" t="str">
        <f t="shared" si="274"/>
        <v/>
      </c>
      <c r="R1443" s="4" t="str">
        <f t="shared" si="267"/>
        <v/>
      </c>
      <c r="S1443" s="4" t="str">
        <f t="shared" si="268"/>
        <v/>
      </c>
      <c r="T1443" s="100" t="str">
        <f t="shared" si="269"/>
        <v/>
      </c>
      <c r="V1443" s="113"/>
    </row>
    <row r="1444" spans="8:22" s="103" customFormat="1" x14ac:dyDescent="0.2">
      <c r="H1444" s="14" t="e">
        <f t="shared" si="270"/>
        <v>#NUM!</v>
      </c>
      <c r="I1444" s="104" t="e">
        <f>IF(ISNUMBER(results!C$38),4*PI()*F1444/((G1444*0.001)^2*results!C$38),4*PI()*F1444/((G1444*0.001)^2*results!D$38))</f>
        <v>#DIV/0!</v>
      </c>
      <c r="J1444" s="15">
        <f t="shared" si="271"/>
        <v>5.6999999999999877</v>
      </c>
      <c r="K1444" s="5">
        <f t="shared" si="264"/>
        <v>302</v>
      </c>
      <c r="L1444" s="1">
        <f t="shared" si="265"/>
        <v>5.6970934865054046</v>
      </c>
      <c r="M1444" s="2">
        <f t="shared" si="266"/>
        <v>18.013677216545513</v>
      </c>
      <c r="N1444" s="3" t="b">
        <f t="shared" si="275"/>
        <v>0</v>
      </c>
      <c r="O1444" s="3" t="str">
        <f t="shared" si="272"/>
        <v/>
      </c>
      <c r="P1444" s="4" t="str">
        <f t="shared" si="273"/>
        <v/>
      </c>
      <c r="Q1444" s="4" t="str">
        <f t="shared" si="274"/>
        <v/>
      </c>
      <c r="R1444" s="4" t="str">
        <f t="shared" si="267"/>
        <v/>
      </c>
      <c r="S1444" s="4" t="str">
        <f t="shared" si="268"/>
        <v/>
      </c>
      <c r="T1444" s="100" t="str">
        <f t="shared" si="269"/>
        <v/>
      </c>
      <c r="V1444" s="113"/>
    </row>
    <row r="1445" spans="8:22" s="103" customFormat="1" x14ac:dyDescent="0.2">
      <c r="H1445" s="14" t="e">
        <f t="shared" si="270"/>
        <v>#NUM!</v>
      </c>
      <c r="I1445" s="104" t="e">
        <f>IF(ISNUMBER(results!C$38),4*PI()*F1445/((G1445*0.001)^2*results!C$38),4*PI()*F1445/((G1445*0.001)^2*results!D$38))</f>
        <v>#DIV/0!</v>
      </c>
      <c r="J1445" s="15">
        <f t="shared" si="271"/>
        <v>5.6999999999999877</v>
      </c>
      <c r="K1445" s="5">
        <f t="shared" si="264"/>
        <v>302</v>
      </c>
      <c r="L1445" s="1">
        <f t="shared" si="265"/>
        <v>5.6970934865054046</v>
      </c>
      <c r="M1445" s="2">
        <f t="shared" si="266"/>
        <v>18.013677216545513</v>
      </c>
      <c r="N1445" s="3" t="b">
        <f t="shared" si="275"/>
        <v>0</v>
      </c>
      <c r="O1445" s="3" t="str">
        <f t="shared" si="272"/>
        <v/>
      </c>
      <c r="P1445" s="4" t="str">
        <f t="shared" si="273"/>
        <v/>
      </c>
      <c r="Q1445" s="4" t="str">
        <f t="shared" si="274"/>
        <v/>
      </c>
      <c r="R1445" s="4" t="str">
        <f t="shared" si="267"/>
        <v/>
      </c>
      <c r="S1445" s="4" t="str">
        <f t="shared" si="268"/>
        <v/>
      </c>
      <c r="T1445" s="100" t="str">
        <f t="shared" si="269"/>
        <v/>
      </c>
      <c r="V1445" s="113"/>
    </row>
    <row r="1446" spans="8:22" s="103" customFormat="1" x14ac:dyDescent="0.2">
      <c r="H1446" s="14" t="e">
        <f t="shared" si="270"/>
        <v>#NUM!</v>
      </c>
      <c r="I1446" s="104" t="e">
        <f>IF(ISNUMBER(results!C$38),4*PI()*F1446/((G1446*0.001)^2*results!C$38),4*PI()*F1446/((G1446*0.001)^2*results!D$38))</f>
        <v>#DIV/0!</v>
      </c>
      <c r="J1446" s="15">
        <f t="shared" si="271"/>
        <v>5.6999999999999877</v>
      </c>
      <c r="K1446" s="5">
        <f t="shared" si="264"/>
        <v>302</v>
      </c>
      <c r="L1446" s="1">
        <f t="shared" si="265"/>
        <v>5.6970934865054046</v>
      </c>
      <c r="M1446" s="2">
        <f t="shared" si="266"/>
        <v>18.013677216545513</v>
      </c>
      <c r="N1446" s="3" t="b">
        <f t="shared" si="275"/>
        <v>0</v>
      </c>
      <c r="O1446" s="3" t="str">
        <f t="shared" si="272"/>
        <v/>
      </c>
      <c r="P1446" s="4" t="str">
        <f t="shared" si="273"/>
        <v/>
      </c>
      <c r="Q1446" s="4" t="str">
        <f t="shared" si="274"/>
        <v/>
      </c>
      <c r="R1446" s="4" t="str">
        <f t="shared" si="267"/>
        <v/>
      </c>
      <c r="S1446" s="4" t="str">
        <f t="shared" si="268"/>
        <v/>
      </c>
      <c r="T1446" s="100" t="str">
        <f t="shared" si="269"/>
        <v/>
      </c>
      <c r="V1446" s="113"/>
    </row>
    <row r="1447" spans="8:22" s="103" customFormat="1" x14ac:dyDescent="0.2">
      <c r="H1447" s="14" t="e">
        <f t="shared" si="270"/>
        <v>#NUM!</v>
      </c>
      <c r="I1447" s="104" t="e">
        <f>IF(ISNUMBER(results!C$38),4*PI()*F1447/((G1447*0.001)^2*results!C$38),4*PI()*F1447/((G1447*0.001)^2*results!D$38))</f>
        <v>#DIV/0!</v>
      </c>
      <c r="J1447" s="15">
        <f t="shared" si="271"/>
        <v>5.6999999999999877</v>
      </c>
      <c r="K1447" s="5">
        <f t="shared" si="264"/>
        <v>302</v>
      </c>
      <c r="L1447" s="1">
        <f t="shared" si="265"/>
        <v>5.6970934865054046</v>
      </c>
      <c r="M1447" s="2">
        <f t="shared" si="266"/>
        <v>18.013677216545513</v>
      </c>
      <c r="N1447" s="3" t="b">
        <f t="shared" si="275"/>
        <v>0</v>
      </c>
      <c r="O1447" s="3" t="str">
        <f t="shared" si="272"/>
        <v/>
      </c>
      <c r="P1447" s="4" t="str">
        <f t="shared" si="273"/>
        <v/>
      </c>
      <c r="Q1447" s="4" t="str">
        <f t="shared" si="274"/>
        <v/>
      </c>
      <c r="R1447" s="4" t="str">
        <f t="shared" si="267"/>
        <v/>
      </c>
      <c r="S1447" s="4" t="str">
        <f t="shared" si="268"/>
        <v/>
      </c>
      <c r="T1447" s="100" t="str">
        <f t="shared" si="269"/>
        <v/>
      </c>
      <c r="V1447" s="113"/>
    </row>
    <row r="1448" spans="8:22" s="103" customFormat="1" x14ac:dyDescent="0.2">
      <c r="H1448" s="14" t="e">
        <f t="shared" si="270"/>
        <v>#NUM!</v>
      </c>
      <c r="I1448" s="104" t="e">
        <f>IF(ISNUMBER(results!C$38),4*PI()*F1448/((G1448*0.001)^2*results!C$38),4*PI()*F1448/((G1448*0.001)^2*results!D$38))</f>
        <v>#DIV/0!</v>
      </c>
      <c r="J1448" s="15">
        <f t="shared" si="271"/>
        <v>5.6999999999999877</v>
      </c>
      <c r="K1448" s="5">
        <f t="shared" si="264"/>
        <v>302</v>
      </c>
      <c r="L1448" s="1">
        <f t="shared" si="265"/>
        <v>5.6970934865054046</v>
      </c>
      <c r="M1448" s="2">
        <f t="shared" si="266"/>
        <v>18.013677216545513</v>
      </c>
      <c r="N1448" s="3" t="b">
        <f t="shared" si="275"/>
        <v>0</v>
      </c>
      <c r="O1448" s="3" t="str">
        <f t="shared" si="272"/>
        <v/>
      </c>
      <c r="P1448" s="4" t="str">
        <f t="shared" si="273"/>
        <v/>
      </c>
      <c r="Q1448" s="4" t="str">
        <f t="shared" si="274"/>
        <v/>
      </c>
      <c r="R1448" s="4" t="str">
        <f t="shared" si="267"/>
        <v/>
      </c>
      <c r="S1448" s="4" t="str">
        <f t="shared" si="268"/>
        <v/>
      </c>
      <c r="T1448" s="100" t="str">
        <f t="shared" si="269"/>
        <v/>
      </c>
      <c r="V1448" s="113"/>
    </row>
    <row r="1449" spans="8:22" s="103" customFormat="1" x14ac:dyDescent="0.2">
      <c r="H1449" s="14" t="e">
        <f t="shared" si="270"/>
        <v>#NUM!</v>
      </c>
      <c r="I1449" s="104" t="e">
        <f>IF(ISNUMBER(results!C$38),4*PI()*F1449/((G1449*0.001)^2*results!C$38),4*PI()*F1449/((G1449*0.001)^2*results!D$38))</f>
        <v>#DIV/0!</v>
      </c>
      <c r="J1449" s="15">
        <f t="shared" si="271"/>
        <v>5.6999999999999877</v>
      </c>
      <c r="K1449" s="5">
        <f t="shared" si="264"/>
        <v>302</v>
      </c>
      <c r="L1449" s="1">
        <f t="shared" si="265"/>
        <v>5.6970934865054046</v>
      </c>
      <c r="M1449" s="2">
        <f t="shared" si="266"/>
        <v>18.013677216545513</v>
      </c>
      <c r="N1449" s="3" t="b">
        <f t="shared" si="275"/>
        <v>0</v>
      </c>
      <c r="O1449" s="3" t="str">
        <f t="shared" si="272"/>
        <v/>
      </c>
      <c r="P1449" s="4" t="str">
        <f t="shared" si="273"/>
        <v/>
      </c>
      <c r="Q1449" s="4" t="str">
        <f t="shared" si="274"/>
        <v/>
      </c>
      <c r="R1449" s="4" t="str">
        <f t="shared" si="267"/>
        <v/>
      </c>
      <c r="S1449" s="4" t="str">
        <f t="shared" si="268"/>
        <v/>
      </c>
      <c r="T1449" s="100" t="str">
        <f t="shared" si="269"/>
        <v/>
      </c>
      <c r="V1449" s="113"/>
    </row>
    <row r="1450" spans="8:22" s="103" customFormat="1" x14ac:dyDescent="0.2">
      <c r="H1450" s="14" t="e">
        <f t="shared" si="270"/>
        <v>#NUM!</v>
      </c>
      <c r="I1450" s="104" t="e">
        <f>IF(ISNUMBER(results!C$38),4*PI()*F1450/((G1450*0.001)^2*results!C$38),4*PI()*F1450/((G1450*0.001)^2*results!D$38))</f>
        <v>#DIV/0!</v>
      </c>
      <c r="J1450" s="15">
        <f t="shared" si="271"/>
        <v>5.6999999999999877</v>
      </c>
      <c r="K1450" s="5">
        <f t="shared" si="264"/>
        <v>302</v>
      </c>
      <c r="L1450" s="1">
        <f t="shared" si="265"/>
        <v>5.6970934865054046</v>
      </c>
      <c r="M1450" s="2">
        <f t="shared" si="266"/>
        <v>18.013677216545513</v>
      </c>
      <c r="N1450" s="3" t="b">
        <f t="shared" si="275"/>
        <v>0</v>
      </c>
      <c r="O1450" s="3" t="str">
        <f t="shared" si="272"/>
        <v/>
      </c>
      <c r="P1450" s="4" t="str">
        <f t="shared" si="273"/>
        <v/>
      </c>
      <c r="Q1450" s="4" t="str">
        <f t="shared" si="274"/>
        <v/>
      </c>
      <c r="R1450" s="4" t="str">
        <f t="shared" si="267"/>
        <v/>
      </c>
      <c r="S1450" s="4" t="str">
        <f t="shared" si="268"/>
        <v/>
      </c>
      <c r="T1450" s="100" t="str">
        <f t="shared" si="269"/>
        <v/>
      </c>
      <c r="V1450" s="113"/>
    </row>
    <row r="1451" spans="8:22" s="103" customFormat="1" x14ac:dyDescent="0.2">
      <c r="H1451" s="14" t="e">
        <f t="shared" si="270"/>
        <v>#NUM!</v>
      </c>
      <c r="I1451" s="104" t="e">
        <f>IF(ISNUMBER(results!C$38),4*PI()*F1451/((G1451*0.001)^2*results!C$38),4*PI()*F1451/((G1451*0.001)^2*results!D$38))</f>
        <v>#DIV/0!</v>
      </c>
      <c r="J1451" s="15">
        <f t="shared" si="271"/>
        <v>5.6999999999999877</v>
      </c>
      <c r="K1451" s="5">
        <f t="shared" si="264"/>
        <v>302</v>
      </c>
      <c r="L1451" s="1">
        <f t="shared" si="265"/>
        <v>5.6970934865054046</v>
      </c>
      <c r="M1451" s="2">
        <f t="shared" si="266"/>
        <v>18.013677216545513</v>
      </c>
      <c r="N1451" s="3" t="b">
        <f t="shared" si="275"/>
        <v>0</v>
      </c>
      <c r="O1451" s="3" t="str">
        <f t="shared" si="272"/>
        <v/>
      </c>
      <c r="P1451" s="4" t="str">
        <f t="shared" si="273"/>
        <v/>
      </c>
      <c r="Q1451" s="4" t="str">
        <f t="shared" si="274"/>
        <v/>
      </c>
      <c r="R1451" s="4" t="str">
        <f t="shared" si="267"/>
        <v/>
      </c>
      <c r="S1451" s="4" t="str">
        <f t="shared" si="268"/>
        <v/>
      </c>
      <c r="T1451" s="100" t="str">
        <f t="shared" si="269"/>
        <v/>
      </c>
      <c r="V1451" s="113"/>
    </row>
    <row r="1452" spans="8:22" s="103" customFormat="1" x14ac:dyDescent="0.2">
      <c r="H1452" s="14" t="e">
        <f t="shared" si="270"/>
        <v>#NUM!</v>
      </c>
      <c r="I1452" s="104" t="e">
        <f>IF(ISNUMBER(results!C$38),4*PI()*F1452/((G1452*0.001)^2*results!C$38),4*PI()*F1452/((G1452*0.001)^2*results!D$38))</f>
        <v>#DIV/0!</v>
      </c>
      <c r="J1452" s="15">
        <f t="shared" si="271"/>
        <v>5.6999999999999877</v>
      </c>
      <c r="K1452" s="5">
        <f t="shared" si="264"/>
        <v>302</v>
      </c>
      <c r="L1452" s="1">
        <f t="shared" si="265"/>
        <v>5.6970934865054046</v>
      </c>
      <c r="M1452" s="2">
        <f t="shared" si="266"/>
        <v>18.013677216545513</v>
      </c>
      <c r="N1452" s="3" t="b">
        <f t="shared" si="275"/>
        <v>0</v>
      </c>
      <c r="O1452" s="3" t="str">
        <f t="shared" si="272"/>
        <v/>
      </c>
      <c r="P1452" s="4" t="str">
        <f t="shared" si="273"/>
        <v/>
      </c>
      <c r="Q1452" s="4" t="str">
        <f t="shared" si="274"/>
        <v/>
      </c>
      <c r="R1452" s="4" t="str">
        <f t="shared" si="267"/>
        <v/>
      </c>
      <c r="S1452" s="4" t="str">
        <f t="shared" si="268"/>
        <v/>
      </c>
      <c r="T1452" s="100" t="str">
        <f t="shared" si="269"/>
        <v/>
      </c>
      <c r="V1452" s="113"/>
    </row>
    <row r="1453" spans="8:22" s="103" customFormat="1" x14ac:dyDescent="0.2">
      <c r="H1453" s="14" t="e">
        <f t="shared" si="270"/>
        <v>#NUM!</v>
      </c>
      <c r="I1453" s="104" t="e">
        <f>IF(ISNUMBER(results!C$38),4*PI()*F1453/((G1453*0.001)^2*results!C$38),4*PI()*F1453/((G1453*0.001)^2*results!D$38))</f>
        <v>#DIV/0!</v>
      </c>
      <c r="J1453" s="15">
        <f t="shared" si="271"/>
        <v>5.6999999999999877</v>
      </c>
      <c r="K1453" s="5">
        <f t="shared" si="264"/>
        <v>302</v>
      </c>
      <c r="L1453" s="1">
        <f t="shared" si="265"/>
        <v>5.6970934865054046</v>
      </c>
      <c r="M1453" s="2">
        <f t="shared" si="266"/>
        <v>18.013677216545513</v>
      </c>
      <c r="N1453" s="3" t="b">
        <f t="shared" si="275"/>
        <v>0</v>
      </c>
      <c r="O1453" s="3" t="str">
        <f t="shared" si="272"/>
        <v/>
      </c>
      <c r="P1453" s="4" t="str">
        <f t="shared" si="273"/>
        <v/>
      </c>
      <c r="Q1453" s="4" t="str">
        <f t="shared" si="274"/>
        <v/>
      </c>
      <c r="R1453" s="4" t="str">
        <f t="shared" si="267"/>
        <v/>
      </c>
      <c r="S1453" s="4" t="str">
        <f t="shared" si="268"/>
        <v/>
      </c>
      <c r="T1453" s="100" t="str">
        <f t="shared" si="269"/>
        <v/>
      </c>
      <c r="V1453" s="113"/>
    </row>
    <row r="1454" spans="8:22" s="103" customFormat="1" x14ac:dyDescent="0.2">
      <c r="H1454" s="14" t="e">
        <f t="shared" si="270"/>
        <v>#NUM!</v>
      </c>
      <c r="I1454" s="104" t="e">
        <f>IF(ISNUMBER(results!C$38),4*PI()*F1454/((G1454*0.001)^2*results!C$38),4*PI()*F1454/((G1454*0.001)^2*results!D$38))</f>
        <v>#DIV/0!</v>
      </c>
      <c r="J1454" s="15">
        <f t="shared" si="271"/>
        <v>5.6999999999999877</v>
      </c>
      <c r="K1454" s="5">
        <f t="shared" si="264"/>
        <v>302</v>
      </c>
      <c r="L1454" s="1">
        <f t="shared" si="265"/>
        <v>5.6970934865054046</v>
      </c>
      <c r="M1454" s="2">
        <f t="shared" si="266"/>
        <v>18.013677216545513</v>
      </c>
      <c r="N1454" s="3" t="b">
        <f t="shared" si="275"/>
        <v>0</v>
      </c>
      <c r="O1454" s="3" t="str">
        <f t="shared" si="272"/>
        <v/>
      </c>
      <c r="P1454" s="4" t="str">
        <f t="shared" si="273"/>
        <v/>
      </c>
      <c r="Q1454" s="4" t="str">
        <f t="shared" si="274"/>
        <v/>
      </c>
      <c r="R1454" s="4" t="str">
        <f t="shared" si="267"/>
        <v/>
      </c>
      <c r="S1454" s="4" t="str">
        <f t="shared" si="268"/>
        <v/>
      </c>
      <c r="T1454" s="100" t="str">
        <f t="shared" si="269"/>
        <v/>
      </c>
      <c r="V1454" s="113"/>
    </row>
    <row r="1455" spans="8:22" s="103" customFormat="1" x14ac:dyDescent="0.2">
      <c r="H1455" s="14" t="e">
        <f t="shared" si="270"/>
        <v>#NUM!</v>
      </c>
      <c r="I1455" s="104" t="e">
        <f>IF(ISNUMBER(results!C$38),4*PI()*F1455/((G1455*0.001)^2*results!C$38),4*PI()*F1455/((G1455*0.001)^2*results!D$38))</f>
        <v>#DIV/0!</v>
      </c>
      <c r="J1455" s="15">
        <f t="shared" si="271"/>
        <v>5.6999999999999877</v>
      </c>
      <c r="K1455" s="5">
        <f t="shared" si="264"/>
        <v>302</v>
      </c>
      <c r="L1455" s="1">
        <f t="shared" si="265"/>
        <v>5.6970934865054046</v>
      </c>
      <c r="M1455" s="2">
        <f t="shared" si="266"/>
        <v>18.013677216545513</v>
      </c>
      <c r="N1455" s="3" t="b">
        <f t="shared" si="275"/>
        <v>0</v>
      </c>
      <c r="O1455" s="3" t="str">
        <f t="shared" si="272"/>
        <v/>
      </c>
      <c r="P1455" s="4" t="str">
        <f t="shared" si="273"/>
        <v/>
      </c>
      <c r="Q1455" s="4" t="str">
        <f t="shared" si="274"/>
        <v/>
      </c>
      <c r="R1455" s="4" t="str">
        <f t="shared" si="267"/>
        <v/>
      </c>
      <c r="S1455" s="4" t="str">
        <f t="shared" si="268"/>
        <v/>
      </c>
      <c r="T1455" s="100" t="str">
        <f t="shared" si="269"/>
        <v/>
      </c>
      <c r="V1455" s="113"/>
    </row>
    <row r="1456" spans="8:22" s="103" customFormat="1" x14ac:dyDescent="0.2">
      <c r="H1456" s="14" t="e">
        <f t="shared" si="270"/>
        <v>#NUM!</v>
      </c>
      <c r="I1456" s="104" t="e">
        <f>IF(ISNUMBER(results!C$38),4*PI()*F1456/((G1456*0.001)^2*results!C$38),4*PI()*F1456/((G1456*0.001)^2*results!D$38))</f>
        <v>#DIV/0!</v>
      </c>
      <c r="J1456" s="15">
        <f t="shared" si="271"/>
        <v>5.6999999999999877</v>
      </c>
      <c r="K1456" s="5">
        <f t="shared" si="264"/>
        <v>302</v>
      </c>
      <c r="L1456" s="1">
        <f t="shared" si="265"/>
        <v>5.6970934865054046</v>
      </c>
      <c r="M1456" s="2">
        <f t="shared" si="266"/>
        <v>18.013677216545513</v>
      </c>
      <c r="N1456" s="3" t="b">
        <f t="shared" si="275"/>
        <v>0</v>
      </c>
      <c r="O1456" s="3" t="str">
        <f t="shared" si="272"/>
        <v/>
      </c>
      <c r="P1456" s="4" t="str">
        <f t="shared" si="273"/>
        <v/>
      </c>
      <c r="Q1456" s="4" t="str">
        <f t="shared" si="274"/>
        <v/>
      </c>
      <c r="R1456" s="4" t="str">
        <f t="shared" si="267"/>
        <v/>
      </c>
      <c r="S1456" s="4" t="str">
        <f t="shared" si="268"/>
        <v/>
      </c>
      <c r="T1456" s="100" t="str">
        <f t="shared" si="269"/>
        <v/>
      </c>
      <c r="V1456" s="113"/>
    </row>
    <row r="1457" spans="8:22" s="103" customFormat="1" x14ac:dyDescent="0.2">
      <c r="H1457" s="14" t="e">
        <f t="shared" si="270"/>
        <v>#NUM!</v>
      </c>
      <c r="I1457" s="104" t="e">
        <f>IF(ISNUMBER(results!C$38),4*PI()*F1457/((G1457*0.001)^2*results!C$38),4*PI()*F1457/((G1457*0.001)^2*results!D$38))</f>
        <v>#DIV/0!</v>
      </c>
      <c r="J1457" s="15">
        <f t="shared" si="271"/>
        <v>5.6999999999999877</v>
      </c>
      <c r="K1457" s="5">
        <f t="shared" si="264"/>
        <v>302</v>
      </c>
      <c r="L1457" s="1">
        <f t="shared" si="265"/>
        <v>5.6970934865054046</v>
      </c>
      <c r="M1457" s="2">
        <f t="shared" si="266"/>
        <v>18.013677216545513</v>
      </c>
      <c r="N1457" s="3" t="b">
        <f t="shared" si="275"/>
        <v>0</v>
      </c>
      <c r="O1457" s="3" t="str">
        <f t="shared" si="272"/>
        <v/>
      </c>
      <c r="P1457" s="4" t="str">
        <f t="shared" si="273"/>
        <v/>
      </c>
      <c r="Q1457" s="4" t="str">
        <f t="shared" si="274"/>
        <v/>
      </c>
      <c r="R1457" s="4" t="str">
        <f t="shared" si="267"/>
        <v/>
      </c>
      <c r="S1457" s="4" t="str">
        <f t="shared" si="268"/>
        <v/>
      </c>
      <c r="T1457" s="100" t="str">
        <f t="shared" si="269"/>
        <v/>
      </c>
      <c r="V1457" s="113"/>
    </row>
    <row r="1458" spans="8:22" s="103" customFormat="1" x14ac:dyDescent="0.2">
      <c r="H1458" s="14" t="e">
        <f t="shared" si="270"/>
        <v>#NUM!</v>
      </c>
      <c r="I1458" s="104" t="e">
        <f>IF(ISNUMBER(results!C$38),4*PI()*F1458/((G1458*0.001)^2*results!C$38),4*PI()*F1458/((G1458*0.001)^2*results!D$38))</f>
        <v>#DIV/0!</v>
      </c>
      <c r="J1458" s="15">
        <f t="shared" si="271"/>
        <v>5.6999999999999877</v>
      </c>
      <c r="K1458" s="5">
        <f t="shared" si="264"/>
        <v>302</v>
      </c>
      <c r="L1458" s="1">
        <f t="shared" si="265"/>
        <v>5.6970934865054046</v>
      </c>
      <c r="M1458" s="2">
        <f t="shared" si="266"/>
        <v>18.013677216545513</v>
      </c>
      <c r="N1458" s="3" t="b">
        <f t="shared" si="275"/>
        <v>0</v>
      </c>
      <c r="O1458" s="3" t="str">
        <f t="shared" si="272"/>
        <v/>
      </c>
      <c r="P1458" s="4" t="str">
        <f t="shared" si="273"/>
        <v/>
      </c>
      <c r="Q1458" s="4" t="str">
        <f t="shared" si="274"/>
        <v/>
      </c>
      <c r="R1458" s="4" t="str">
        <f t="shared" si="267"/>
        <v/>
      </c>
      <c r="S1458" s="4" t="str">
        <f t="shared" si="268"/>
        <v/>
      </c>
      <c r="T1458" s="100" t="str">
        <f t="shared" si="269"/>
        <v/>
      </c>
      <c r="V1458" s="113"/>
    </row>
    <row r="1459" spans="8:22" s="103" customFormat="1" x14ac:dyDescent="0.2">
      <c r="H1459" s="14" t="e">
        <f t="shared" si="270"/>
        <v>#NUM!</v>
      </c>
      <c r="I1459" s="104" t="e">
        <f>IF(ISNUMBER(results!C$38),4*PI()*F1459/((G1459*0.001)^2*results!C$38),4*PI()*F1459/((G1459*0.001)^2*results!D$38))</f>
        <v>#DIV/0!</v>
      </c>
      <c r="J1459" s="15">
        <f t="shared" si="271"/>
        <v>5.6999999999999877</v>
      </c>
      <c r="K1459" s="5">
        <f t="shared" si="264"/>
        <v>302</v>
      </c>
      <c r="L1459" s="1">
        <f t="shared" si="265"/>
        <v>5.6970934865054046</v>
      </c>
      <c r="M1459" s="2">
        <f t="shared" si="266"/>
        <v>18.013677216545513</v>
      </c>
      <c r="N1459" s="3" t="b">
        <f t="shared" si="275"/>
        <v>0</v>
      </c>
      <c r="O1459" s="3" t="str">
        <f t="shared" si="272"/>
        <v/>
      </c>
      <c r="P1459" s="4" t="str">
        <f t="shared" si="273"/>
        <v/>
      </c>
      <c r="Q1459" s="4" t="str">
        <f t="shared" si="274"/>
        <v/>
      </c>
      <c r="R1459" s="4" t="str">
        <f t="shared" si="267"/>
        <v/>
      </c>
      <c r="S1459" s="4" t="str">
        <f t="shared" si="268"/>
        <v/>
      </c>
      <c r="T1459" s="100" t="str">
        <f t="shared" si="269"/>
        <v/>
      </c>
      <c r="V1459" s="113"/>
    </row>
    <row r="1460" spans="8:22" s="103" customFormat="1" x14ac:dyDescent="0.2">
      <c r="H1460" s="14" t="e">
        <f t="shared" si="270"/>
        <v>#NUM!</v>
      </c>
      <c r="I1460" s="104" t="e">
        <f>IF(ISNUMBER(results!C$38),4*PI()*F1460/((G1460*0.001)^2*results!C$38),4*PI()*F1460/((G1460*0.001)^2*results!D$38))</f>
        <v>#DIV/0!</v>
      </c>
      <c r="J1460" s="15">
        <f t="shared" si="271"/>
        <v>5.6999999999999877</v>
      </c>
      <c r="K1460" s="5">
        <f t="shared" si="264"/>
        <v>302</v>
      </c>
      <c r="L1460" s="1">
        <f t="shared" si="265"/>
        <v>5.6970934865054046</v>
      </c>
      <c r="M1460" s="2">
        <f t="shared" si="266"/>
        <v>18.013677216545513</v>
      </c>
      <c r="N1460" s="3" t="b">
        <f t="shared" si="275"/>
        <v>0</v>
      </c>
      <c r="O1460" s="3" t="str">
        <f t="shared" si="272"/>
        <v/>
      </c>
      <c r="P1460" s="4" t="str">
        <f t="shared" si="273"/>
        <v/>
      </c>
      <c r="Q1460" s="4" t="str">
        <f t="shared" si="274"/>
        <v/>
      </c>
      <c r="R1460" s="4" t="str">
        <f t="shared" si="267"/>
        <v/>
      </c>
      <c r="S1460" s="4" t="str">
        <f t="shared" si="268"/>
        <v/>
      </c>
      <c r="T1460" s="100" t="str">
        <f t="shared" si="269"/>
        <v/>
      </c>
      <c r="V1460" s="113"/>
    </row>
    <row r="1461" spans="8:22" s="103" customFormat="1" x14ac:dyDescent="0.2">
      <c r="H1461" s="14" t="e">
        <f t="shared" si="270"/>
        <v>#NUM!</v>
      </c>
      <c r="I1461" s="104" t="e">
        <f>IF(ISNUMBER(results!C$38),4*PI()*F1461/((G1461*0.001)^2*results!C$38),4*PI()*F1461/((G1461*0.001)^2*results!D$38))</f>
        <v>#DIV/0!</v>
      </c>
      <c r="J1461" s="15">
        <f t="shared" si="271"/>
        <v>5.6999999999999877</v>
      </c>
      <c r="K1461" s="5">
        <f t="shared" si="264"/>
        <v>302</v>
      </c>
      <c r="L1461" s="1">
        <f t="shared" si="265"/>
        <v>5.6970934865054046</v>
      </c>
      <c r="M1461" s="2">
        <f t="shared" si="266"/>
        <v>18.013677216545513</v>
      </c>
      <c r="N1461" s="3" t="b">
        <f t="shared" si="275"/>
        <v>0</v>
      </c>
      <c r="O1461" s="3" t="str">
        <f t="shared" si="272"/>
        <v/>
      </c>
      <c r="P1461" s="4" t="str">
        <f t="shared" si="273"/>
        <v/>
      </c>
      <c r="Q1461" s="4" t="str">
        <f t="shared" si="274"/>
        <v/>
      </c>
      <c r="R1461" s="4" t="str">
        <f t="shared" si="267"/>
        <v/>
      </c>
      <c r="S1461" s="4" t="str">
        <f t="shared" si="268"/>
        <v/>
      </c>
      <c r="T1461" s="100" t="str">
        <f t="shared" si="269"/>
        <v/>
      </c>
      <c r="V1461" s="113"/>
    </row>
    <row r="1462" spans="8:22" s="103" customFormat="1" x14ac:dyDescent="0.2">
      <c r="H1462" s="14" t="e">
        <f t="shared" si="270"/>
        <v>#NUM!</v>
      </c>
      <c r="I1462" s="104" t="e">
        <f>IF(ISNUMBER(results!C$38),4*PI()*F1462/((G1462*0.001)^2*results!C$38),4*PI()*F1462/((G1462*0.001)^2*results!D$38))</f>
        <v>#DIV/0!</v>
      </c>
      <c r="J1462" s="15">
        <f t="shared" si="271"/>
        <v>5.6999999999999877</v>
      </c>
      <c r="K1462" s="5">
        <f t="shared" si="264"/>
        <v>302</v>
      </c>
      <c r="L1462" s="1">
        <f t="shared" si="265"/>
        <v>5.6970934865054046</v>
      </c>
      <c r="M1462" s="2">
        <f t="shared" si="266"/>
        <v>18.013677216545513</v>
      </c>
      <c r="N1462" s="3" t="b">
        <f t="shared" si="275"/>
        <v>0</v>
      </c>
      <c r="O1462" s="3" t="str">
        <f t="shared" si="272"/>
        <v/>
      </c>
      <c r="P1462" s="4" t="str">
        <f t="shared" si="273"/>
        <v/>
      </c>
      <c r="Q1462" s="4" t="str">
        <f t="shared" si="274"/>
        <v/>
      </c>
      <c r="R1462" s="4" t="str">
        <f t="shared" si="267"/>
        <v/>
      </c>
      <c r="S1462" s="4" t="str">
        <f t="shared" si="268"/>
        <v/>
      </c>
      <c r="T1462" s="100" t="str">
        <f t="shared" si="269"/>
        <v/>
      </c>
      <c r="V1462" s="113"/>
    </row>
    <row r="1463" spans="8:22" s="103" customFormat="1" x14ac:dyDescent="0.2">
      <c r="H1463" s="14" t="e">
        <f t="shared" si="270"/>
        <v>#NUM!</v>
      </c>
      <c r="I1463" s="104" t="e">
        <f>IF(ISNUMBER(results!C$38),4*PI()*F1463/((G1463*0.001)^2*results!C$38),4*PI()*F1463/((G1463*0.001)^2*results!D$38))</f>
        <v>#DIV/0!</v>
      </c>
      <c r="J1463" s="15">
        <f t="shared" si="271"/>
        <v>5.6999999999999877</v>
      </c>
      <c r="K1463" s="5">
        <f t="shared" si="264"/>
        <v>302</v>
      </c>
      <c r="L1463" s="1">
        <f t="shared" si="265"/>
        <v>5.6970934865054046</v>
      </c>
      <c r="M1463" s="2">
        <f t="shared" si="266"/>
        <v>18.013677216545513</v>
      </c>
      <c r="N1463" s="3" t="b">
        <f t="shared" si="275"/>
        <v>0</v>
      </c>
      <c r="O1463" s="3" t="str">
        <f t="shared" si="272"/>
        <v/>
      </c>
      <c r="P1463" s="4" t="str">
        <f t="shared" si="273"/>
        <v/>
      </c>
      <c r="Q1463" s="4" t="str">
        <f t="shared" si="274"/>
        <v/>
      </c>
      <c r="R1463" s="4" t="str">
        <f t="shared" si="267"/>
        <v/>
      </c>
      <c r="S1463" s="4" t="str">
        <f t="shared" si="268"/>
        <v/>
      </c>
      <c r="T1463" s="100" t="str">
        <f t="shared" si="269"/>
        <v/>
      </c>
      <c r="V1463" s="113"/>
    </row>
    <row r="1464" spans="8:22" s="103" customFormat="1" x14ac:dyDescent="0.2">
      <c r="H1464" s="14" t="e">
        <f t="shared" si="270"/>
        <v>#NUM!</v>
      </c>
      <c r="I1464" s="104" t="e">
        <f>IF(ISNUMBER(results!C$38),4*PI()*F1464/((G1464*0.001)^2*results!C$38),4*PI()*F1464/((G1464*0.001)^2*results!D$38))</f>
        <v>#DIV/0!</v>
      </c>
      <c r="J1464" s="15">
        <f t="shared" si="271"/>
        <v>5.6999999999999877</v>
      </c>
      <c r="K1464" s="5">
        <f t="shared" si="264"/>
        <v>302</v>
      </c>
      <c r="L1464" s="1">
        <f t="shared" si="265"/>
        <v>5.6970934865054046</v>
      </c>
      <c r="M1464" s="2">
        <f t="shared" si="266"/>
        <v>18.013677216545513</v>
      </c>
      <c r="N1464" s="3" t="b">
        <f t="shared" si="275"/>
        <v>0</v>
      </c>
      <c r="O1464" s="3" t="str">
        <f t="shared" si="272"/>
        <v/>
      </c>
      <c r="P1464" s="4" t="str">
        <f t="shared" si="273"/>
        <v/>
      </c>
      <c r="Q1464" s="4" t="str">
        <f t="shared" si="274"/>
        <v/>
      </c>
      <c r="R1464" s="4" t="str">
        <f t="shared" si="267"/>
        <v/>
      </c>
      <c r="S1464" s="4" t="str">
        <f t="shared" si="268"/>
        <v/>
      </c>
      <c r="T1464" s="100" t="str">
        <f t="shared" si="269"/>
        <v/>
      </c>
      <c r="V1464" s="113"/>
    </row>
    <row r="1465" spans="8:22" s="103" customFormat="1" x14ac:dyDescent="0.2">
      <c r="H1465" s="14" t="e">
        <f t="shared" si="270"/>
        <v>#NUM!</v>
      </c>
      <c r="I1465" s="104" t="e">
        <f>IF(ISNUMBER(results!C$38),4*PI()*F1465/((G1465*0.001)^2*results!C$38),4*PI()*F1465/((G1465*0.001)^2*results!D$38))</f>
        <v>#DIV/0!</v>
      </c>
      <c r="J1465" s="15">
        <f t="shared" si="271"/>
        <v>5.6999999999999877</v>
      </c>
      <c r="K1465" s="5">
        <f t="shared" si="264"/>
        <v>302</v>
      </c>
      <c r="L1465" s="1">
        <f t="shared" si="265"/>
        <v>5.6970934865054046</v>
      </c>
      <c r="M1465" s="2">
        <f t="shared" si="266"/>
        <v>18.013677216545513</v>
      </c>
      <c r="N1465" s="3" t="b">
        <f t="shared" si="275"/>
        <v>0</v>
      </c>
      <c r="O1465" s="3" t="str">
        <f t="shared" si="272"/>
        <v/>
      </c>
      <c r="P1465" s="4" t="str">
        <f t="shared" si="273"/>
        <v/>
      </c>
      <c r="Q1465" s="4" t="str">
        <f t="shared" si="274"/>
        <v/>
      </c>
      <c r="R1465" s="4" t="str">
        <f t="shared" si="267"/>
        <v/>
      </c>
      <c r="S1465" s="4" t="str">
        <f t="shared" si="268"/>
        <v/>
      </c>
      <c r="T1465" s="100" t="str">
        <f t="shared" si="269"/>
        <v/>
      </c>
      <c r="V1465" s="113"/>
    </row>
    <row r="1466" spans="8:22" s="103" customFormat="1" x14ac:dyDescent="0.2">
      <c r="H1466" s="14" t="e">
        <f t="shared" si="270"/>
        <v>#NUM!</v>
      </c>
      <c r="I1466" s="104" t="e">
        <f>IF(ISNUMBER(results!C$38),4*PI()*F1466/((G1466*0.001)^2*results!C$38),4*PI()*F1466/((G1466*0.001)^2*results!D$38))</f>
        <v>#DIV/0!</v>
      </c>
      <c r="J1466" s="15">
        <f t="shared" si="271"/>
        <v>5.6999999999999877</v>
      </c>
      <c r="K1466" s="5">
        <f t="shared" si="264"/>
        <v>302</v>
      </c>
      <c r="L1466" s="1">
        <f t="shared" si="265"/>
        <v>5.6970934865054046</v>
      </c>
      <c r="M1466" s="2">
        <f t="shared" si="266"/>
        <v>18.013677216545513</v>
      </c>
      <c r="N1466" s="3" t="b">
        <f t="shared" si="275"/>
        <v>0</v>
      </c>
      <c r="O1466" s="3" t="str">
        <f t="shared" si="272"/>
        <v/>
      </c>
      <c r="P1466" s="4" t="str">
        <f t="shared" si="273"/>
        <v/>
      </c>
      <c r="Q1466" s="4" t="str">
        <f t="shared" si="274"/>
        <v/>
      </c>
      <c r="R1466" s="4" t="str">
        <f t="shared" si="267"/>
        <v/>
      </c>
      <c r="S1466" s="4" t="str">
        <f t="shared" si="268"/>
        <v/>
      </c>
      <c r="T1466" s="100" t="str">
        <f t="shared" si="269"/>
        <v/>
      </c>
      <c r="V1466" s="113"/>
    </row>
    <row r="1467" spans="8:22" s="103" customFormat="1" x14ac:dyDescent="0.2">
      <c r="H1467" s="14" t="e">
        <f t="shared" si="270"/>
        <v>#NUM!</v>
      </c>
      <c r="I1467" s="104" t="e">
        <f>IF(ISNUMBER(results!C$38),4*PI()*F1467/((G1467*0.001)^2*results!C$38),4*PI()*F1467/((G1467*0.001)^2*results!D$38))</f>
        <v>#DIV/0!</v>
      </c>
      <c r="J1467" s="15">
        <f t="shared" si="271"/>
        <v>5.6999999999999877</v>
      </c>
      <c r="K1467" s="5">
        <f t="shared" si="264"/>
        <v>302</v>
      </c>
      <c r="L1467" s="1">
        <f t="shared" si="265"/>
        <v>5.6970934865054046</v>
      </c>
      <c r="M1467" s="2">
        <f t="shared" si="266"/>
        <v>18.013677216545513</v>
      </c>
      <c r="N1467" s="3" t="b">
        <f t="shared" si="275"/>
        <v>0</v>
      </c>
      <c r="O1467" s="3" t="str">
        <f t="shared" si="272"/>
        <v/>
      </c>
      <c r="P1467" s="4" t="str">
        <f t="shared" si="273"/>
        <v/>
      </c>
      <c r="Q1467" s="4" t="str">
        <f t="shared" si="274"/>
        <v/>
      </c>
      <c r="R1467" s="4" t="str">
        <f t="shared" si="267"/>
        <v/>
      </c>
      <c r="S1467" s="4" t="str">
        <f t="shared" si="268"/>
        <v/>
      </c>
      <c r="T1467" s="100" t="str">
        <f t="shared" si="269"/>
        <v/>
      </c>
      <c r="V1467" s="113"/>
    </row>
    <row r="1468" spans="8:22" s="103" customFormat="1" x14ac:dyDescent="0.2">
      <c r="H1468" s="14" t="e">
        <f t="shared" si="270"/>
        <v>#NUM!</v>
      </c>
      <c r="I1468" s="104" t="e">
        <f>IF(ISNUMBER(results!C$38),4*PI()*F1468/((G1468*0.001)^2*results!C$38),4*PI()*F1468/((G1468*0.001)^2*results!D$38))</f>
        <v>#DIV/0!</v>
      </c>
      <c r="J1468" s="15">
        <f t="shared" si="271"/>
        <v>5.6999999999999877</v>
      </c>
      <c r="K1468" s="5">
        <f t="shared" si="264"/>
        <v>302</v>
      </c>
      <c r="L1468" s="1">
        <f t="shared" si="265"/>
        <v>5.6970934865054046</v>
      </c>
      <c r="M1468" s="2">
        <f t="shared" si="266"/>
        <v>18.013677216545513</v>
      </c>
      <c r="N1468" s="3" t="b">
        <f t="shared" si="275"/>
        <v>0</v>
      </c>
      <c r="O1468" s="3" t="str">
        <f t="shared" si="272"/>
        <v/>
      </c>
      <c r="P1468" s="4" t="str">
        <f t="shared" si="273"/>
        <v/>
      </c>
      <c r="Q1468" s="4" t="str">
        <f t="shared" si="274"/>
        <v/>
      </c>
      <c r="R1468" s="4" t="str">
        <f t="shared" si="267"/>
        <v/>
      </c>
      <c r="S1468" s="4" t="str">
        <f t="shared" si="268"/>
        <v/>
      </c>
      <c r="T1468" s="100" t="str">
        <f t="shared" si="269"/>
        <v/>
      </c>
      <c r="V1468" s="113"/>
    </row>
    <row r="1469" spans="8:22" s="103" customFormat="1" x14ac:dyDescent="0.2">
      <c r="H1469" s="14" t="e">
        <f t="shared" si="270"/>
        <v>#NUM!</v>
      </c>
      <c r="I1469" s="104" t="e">
        <f>IF(ISNUMBER(results!C$38),4*PI()*F1469/((G1469*0.001)^2*results!C$38),4*PI()*F1469/((G1469*0.001)^2*results!D$38))</f>
        <v>#DIV/0!</v>
      </c>
      <c r="J1469" s="15">
        <f t="shared" si="271"/>
        <v>5.6999999999999877</v>
      </c>
      <c r="K1469" s="5">
        <f t="shared" si="264"/>
        <v>302</v>
      </c>
      <c r="L1469" s="1">
        <f t="shared" si="265"/>
        <v>5.6970934865054046</v>
      </c>
      <c r="M1469" s="2">
        <f t="shared" si="266"/>
        <v>18.013677216545513</v>
      </c>
      <c r="N1469" s="3" t="b">
        <f t="shared" si="275"/>
        <v>0</v>
      </c>
      <c r="O1469" s="3" t="str">
        <f t="shared" si="272"/>
        <v/>
      </c>
      <c r="P1469" s="4" t="str">
        <f t="shared" si="273"/>
        <v/>
      </c>
      <c r="Q1469" s="4" t="str">
        <f t="shared" si="274"/>
        <v/>
      </c>
      <c r="R1469" s="4" t="str">
        <f t="shared" si="267"/>
        <v/>
      </c>
      <c r="S1469" s="4" t="str">
        <f t="shared" si="268"/>
        <v/>
      </c>
      <c r="T1469" s="100" t="str">
        <f t="shared" si="269"/>
        <v/>
      </c>
      <c r="V1469" s="113"/>
    </row>
    <row r="1470" spans="8:22" s="103" customFormat="1" x14ac:dyDescent="0.2">
      <c r="H1470" s="14" t="e">
        <f t="shared" si="270"/>
        <v>#NUM!</v>
      </c>
      <c r="I1470" s="104" t="e">
        <f>IF(ISNUMBER(results!C$38),4*PI()*F1470/((G1470*0.001)^2*results!C$38),4*PI()*F1470/((G1470*0.001)^2*results!D$38))</f>
        <v>#DIV/0!</v>
      </c>
      <c r="J1470" s="15">
        <f t="shared" si="271"/>
        <v>5.6999999999999877</v>
      </c>
      <c r="K1470" s="5">
        <f t="shared" si="264"/>
        <v>302</v>
      </c>
      <c r="L1470" s="1">
        <f t="shared" si="265"/>
        <v>5.6970934865054046</v>
      </c>
      <c r="M1470" s="2">
        <f t="shared" si="266"/>
        <v>18.013677216545513</v>
      </c>
      <c r="N1470" s="3" t="b">
        <f t="shared" si="275"/>
        <v>0</v>
      </c>
      <c r="O1470" s="3" t="str">
        <f t="shared" si="272"/>
        <v/>
      </c>
      <c r="P1470" s="4" t="str">
        <f t="shared" si="273"/>
        <v/>
      </c>
      <c r="Q1470" s="4" t="str">
        <f t="shared" si="274"/>
        <v/>
      </c>
      <c r="R1470" s="4" t="str">
        <f t="shared" si="267"/>
        <v/>
      </c>
      <c r="S1470" s="4" t="str">
        <f t="shared" si="268"/>
        <v/>
      </c>
      <c r="T1470" s="100" t="str">
        <f t="shared" si="269"/>
        <v/>
      </c>
      <c r="V1470" s="113"/>
    </row>
    <row r="1471" spans="8:22" s="103" customFormat="1" x14ac:dyDescent="0.2">
      <c r="H1471" s="14" t="e">
        <f t="shared" si="270"/>
        <v>#NUM!</v>
      </c>
      <c r="I1471" s="104" t="e">
        <f>IF(ISNUMBER(results!C$38),4*PI()*F1471/((G1471*0.001)^2*results!C$38),4*PI()*F1471/((G1471*0.001)^2*results!D$38))</f>
        <v>#DIV/0!</v>
      </c>
      <c r="J1471" s="15">
        <f t="shared" si="271"/>
        <v>5.6999999999999877</v>
      </c>
      <c r="K1471" s="5">
        <f t="shared" si="264"/>
        <v>302</v>
      </c>
      <c r="L1471" s="1">
        <f t="shared" si="265"/>
        <v>5.6970934865054046</v>
      </c>
      <c r="M1471" s="2">
        <f t="shared" si="266"/>
        <v>18.013677216545513</v>
      </c>
      <c r="N1471" s="3" t="b">
        <f t="shared" si="275"/>
        <v>0</v>
      </c>
      <c r="O1471" s="3" t="str">
        <f t="shared" si="272"/>
        <v/>
      </c>
      <c r="P1471" s="4" t="str">
        <f t="shared" si="273"/>
        <v/>
      </c>
      <c r="Q1471" s="4" t="str">
        <f t="shared" si="274"/>
        <v/>
      </c>
      <c r="R1471" s="4" t="str">
        <f t="shared" si="267"/>
        <v/>
      </c>
      <c r="S1471" s="4" t="str">
        <f t="shared" si="268"/>
        <v/>
      </c>
      <c r="T1471" s="100" t="str">
        <f t="shared" si="269"/>
        <v/>
      </c>
      <c r="V1471" s="113"/>
    </row>
    <row r="1472" spans="8:22" s="103" customFormat="1" x14ac:dyDescent="0.2">
      <c r="H1472" s="14" t="e">
        <f t="shared" si="270"/>
        <v>#NUM!</v>
      </c>
      <c r="I1472" s="104" t="e">
        <f>IF(ISNUMBER(results!C$38),4*PI()*F1472/((G1472*0.001)^2*results!C$38),4*PI()*F1472/((G1472*0.001)^2*results!D$38))</f>
        <v>#DIV/0!</v>
      </c>
      <c r="J1472" s="15">
        <f t="shared" si="271"/>
        <v>5.6999999999999877</v>
      </c>
      <c r="K1472" s="5">
        <f t="shared" si="264"/>
        <v>302</v>
      </c>
      <c r="L1472" s="1">
        <f t="shared" si="265"/>
        <v>5.6970934865054046</v>
      </c>
      <c r="M1472" s="2">
        <f t="shared" si="266"/>
        <v>18.013677216545513</v>
      </c>
      <c r="N1472" s="3" t="b">
        <f t="shared" si="275"/>
        <v>0</v>
      </c>
      <c r="O1472" s="3" t="str">
        <f t="shared" si="272"/>
        <v/>
      </c>
      <c r="P1472" s="4" t="str">
        <f t="shared" si="273"/>
        <v/>
      </c>
      <c r="Q1472" s="4" t="str">
        <f t="shared" si="274"/>
        <v/>
      </c>
      <c r="R1472" s="4" t="str">
        <f t="shared" si="267"/>
        <v/>
      </c>
      <c r="S1472" s="4" t="str">
        <f t="shared" si="268"/>
        <v/>
      </c>
      <c r="T1472" s="100" t="str">
        <f t="shared" si="269"/>
        <v/>
      </c>
      <c r="V1472" s="113"/>
    </row>
    <row r="1473" spans="8:22" s="103" customFormat="1" x14ac:dyDescent="0.2">
      <c r="H1473" s="14" t="e">
        <f t="shared" si="270"/>
        <v>#NUM!</v>
      </c>
      <c r="I1473" s="104" t="e">
        <f>IF(ISNUMBER(results!C$38),4*PI()*F1473/((G1473*0.001)^2*results!C$38),4*PI()*F1473/((G1473*0.001)^2*results!D$38))</f>
        <v>#DIV/0!</v>
      </c>
      <c r="J1473" s="15">
        <f t="shared" si="271"/>
        <v>5.6999999999999877</v>
      </c>
      <c r="K1473" s="5">
        <f t="shared" si="264"/>
        <v>302</v>
      </c>
      <c r="L1473" s="1">
        <f t="shared" si="265"/>
        <v>5.6970934865054046</v>
      </c>
      <c r="M1473" s="2">
        <f t="shared" si="266"/>
        <v>18.013677216545513</v>
      </c>
      <c r="N1473" s="3" t="b">
        <f t="shared" si="275"/>
        <v>0</v>
      </c>
      <c r="O1473" s="3" t="str">
        <f t="shared" si="272"/>
        <v/>
      </c>
      <c r="P1473" s="4" t="str">
        <f t="shared" si="273"/>
        <v/>
      </c>
      <c r="Q1473" s="4" t="str">
        <f t="shared" si="274"/>
        <v/>
      </c>
      <c r="R1473" s="4" t="str">
        <f t="shared" si="267"/>
        <v/>
      </c>
      <c r="S1473" s="4" t="str">
        <f t="shared" si="268"/>
        <v/>
      </c>
      <c r="T1473" s="100" t="str">
        <f t="shared" si="269"/>
        <v/>
      </c>
      <c r="V1473" s="113"/>
    </row>
    <row r="1474" spans="8:22" s="103" customFormat="1" x14ac:dyDescent="0.2">
      <c r="H1474" s="14" t="e">
        <f t="shared" si="270"/>
        <v>#NUM!</v>
      </c>
      <c r="I1474" s="104" t="e">
        <f>IF(ISNUMBER(results!C$38),4*PI()*F1474/((G1474*0.001)^2*results!C$38),4*PI()*F1474/((G1474*0.001)^2*results!D$38))</f>
        <v>#DIV/0!</v>
      </c>
      <c r="J1474" s="15">
        <f t="shared" si="271"/>
        <v>5.6999999999999877</v>
      </c>
      <c r="K1474" s="5">
        <f t="shared" si="264"/>
        <v>302</v>
      </c>
      <c r="L1474" s="1">
        <f t="shared" si="265"/>
        <v>5.6970934865054046</v>
      </c>
      <c r="M1474" s="2">
        <f t="shared" si="266"/>
        <v>18.013677216545513</v>
      </c>
      <c r="N1474" s="3" t="b">
        <f t="shared" si="275"/>
        <v>0</v>
      </c>
      <c r="O1474" s="3" t="str">
        <f t="shared" si="272"/>
        <v/>
      </c>
      <c r="P1474" s="4" t="str">
        <f t="shared" si="273"/>
        <v/>
      </c>
      <c r="Q1474" s="4" t="str">
        <f t="shared" si="274"/>
        <v/>
      </c>
      <c r="R1474" s="4" t="str">
        <f t="shared" si="267"/>
        <v/>
      </c>
      <c r="S1474" s="4" t="str">
        <f t="shared" si="268"/>
        <v/>
      </c>
      <c r="T1474" s="100" t="str">
        <f t="shared" si="269"/>
        <v/>
      </c>
      <c r="V1474" s="113"/>
    </row>
    <row r="1475" spans="8:22" s="103" customFormat="1" x14ac:dyDescent="0.2">
      <c r="H1475" s="14" t="e">
        <f t="shared" si="270"/>
        <v>#NUM!</v>
      </c>
      <c r="I1475" s="104" t="e">
        <f>IF(ISNUMBER(results!C$38),4*PI()*F1475/((G1475*0.001)^2*results!C$38),4*PI()*F1475/((G1475*0.001)^2*results!D$38))</f>
        <v>#DIV/0!</v>
      </c>
      <c r="J1475" s="15">
        <f t="shared" si="271"/>
        <v>5.6999999999999877</v>
      </c>
      <c r="K1475" s="5">
        <f t="shared" si="264"/>
        <v>302</v>
      </c>
      <c r="L1475" s="1">
        <f t="shared" si="265"/>
        <v>5.6970934865054046</v>
      </c>
      <c r="M1475" s="2">
        <f t="shared" si="266"/>
        <v>18.013677216545513</v>
      </c>
      <c r="N1475" s="3" t="b">
        <f t="shared" si="275"/>
        <v>0</v>
      </c>
      <c r="O1475" s="3" t="str">
        <f t="shared" si="272"/>
        <v/>
      </c>
      <c r="P1475" s="4" t="str">
        <f t="shared" si="273"/>
        <v/>
      </c>
      <c r="Q1475" s="4" t="str">
        <f t="shared" si="274"/>
        <v/>
      </c>
      <c r="R1475" s="4" t="str">
        <f t="shared" si="267"/>
        <v/>
      </c>
      <c r="S1475" s="4" t="str">
        <f t="shared" si="268"/>
        <v/>
      </c>
      <c r="T1475" s="100" t="str">
        <f t="shared" si="269"/>
        <v/>
      </c>
      <c r="V1475" s="113"/>
    </row>
    <row r="1476" spans="8:22" s="103" customFormat="1" x14ac:dyDescent="0.2">
      <c r="H1476" s="14" t="e">
        <f t="shared" si="270"/>
        <v>#NUM!</v>
      </c>
      <c r="I1476" s="104" t="e">
        <f>IF(ISNUMBER(results!C$38),4*PI()*F1476/((G1476*0.001)^2*results!C$38),4*PI()*F1476/((G1476*0.001)^2*results!D$38))</f>
        <v>#DIV/0!</v>
      </c>
      <c r="J1476" s="15">
        <f t="shared" si="271"/>
        <v>5.6999999999999877</v>
      </c>
      <c r="K1476" s="5">
        <f t="shared" ref="K1476:K1539" si="276">IF(NOT(J1476=FALSE),MATCH(J1476,H:H),"")</f>
        <v>302</v>
      </c>
      <c r="L1476" s="1">
        <f t="shared" ref="L1476:L1539" si="277">IF(NOT(J1476=FALSE),INDEX(H:H,K1476),"")</f>
        <v>5.6970934865054046</v>
      </c>
      <c r="M1476" s="2">
        <f t="shared" ref="M1476:M1539" si="278">IF(NOT(J1476=FALSE),INDEX(I:I,K1476),"")</f>
        <v>18.013677216545513</v>
      </c>
      <c r="N1476" s="3" t="b">
        <f t="shared" si="275"/>
        <v>0</v>
      </c>
      <c r="O1476" s="3" t="str">
        <f t="shared" si="272"/>
        <v/>
      </c>
      <c r="P1476" s="4" t="str">
        <f t="shared" si="273"/>
        <v/>
      </c>
      <c r="Q1476" s="4" t="str">
        <f t="shared" si="274"/>
        <v/>
      </c>
      <c r="R1476" s="4" t="str">
        <f t="shared" ref="R1476:R1539" si="279">IF(NOT(Q1476=""),Q1476-(P1476*V$29),"")</f>
        <v/>
      </c>
      <c r="S1476" s="4" t="str">
        <f t="shared" ref="S1476:S1539" si="280">IF(NOT(Q1476=""),(Q1476-V$30)/P1476,"")</f>
        <v/>
      </c>
      <c r="T1476" s="100" t="str">
        <f t="shared" ref="T1476:T1539" si="281">IF(NOT(Q1476=""),((V$29-(Q1476-V$30)/P1476))^2,"")</f>
        <v/>
      </c>
      <c r="V1476" s="113"/>
    </row>
    <row r="1477" spans="8:22" s="103" customFormat="1" x14ac:dyDescent="0.2">
      <c r="H1477" s="14" t="e">
        <f t="shared" ref="H1477:H1540" si="282">LN(E1477)</f>
        <v>#NUM!</v>
      </c>
      <c r="I1477" s="104" t="e">
        <f>IF(ISNUMBER(results!C$38),4*PI()*F1477/((G1477*0.001)^2*results!C$38),4*PI()*F1477/((G1477*0.001)^2*results!D$38))</f>
        <v>#DIV/0!</v>
      </c>
      <c r="J1477" s="15">
        <f t="shared" ref="J1477:J1540" si="283">IF(J1476="","",IF(J1476+V$5&lt;=LN(X$9),J1476+V$5,J1476))</f>
        <v>5.6999999999999877</v>
      </c>
      <c r="K1477" s="5">
        <f t="shared" si="276"/>
        <v>302</v>
      </c>
      <c r="L1477" s="1">
        <f t="shared" si="277"/>
        <v>5.6970934865054046</v>
      </c>
      <c r="M1477" s="2">
        <f t="shared" si="278"/>
        <v>18.013677216545513</v>
      </c>
      <c r="N1477" s="3" t="b">
        <f t="shared" si="275"/>
        <v>0</v>
      </c>
      <c r="O1477" s="3" t="str">
        <f t="shared" ref="O1477:O1540" si="284">IF(NOT(N1477=FALSE),MATCH(N1477,H:H),"")</f>
        <v/>
      </c>
      <c r="P1477" s="4" t="str">
        <f t="shared" ref="P1477:P1540" si="285">IF(NOT(OR(O1477=O1476,N1477=FALSE)),INDEX(H:H,O1477),"")</f>
        <v/>
      </c>
      <c r="Q1477" s="4" t="str">
        <f t="shared" ref="Q1477:Q1540" si="286">IF(NOT(OR(O1477=O1476,N1477=FALSE)),INDEX(I:I,O1477),"")</f>
        <v/>
      </c>
      <c r="R1477" s="4" t="str">
        <f t="shared" si="279"/>
        <v/>
      </c>
      <c r="S1477" s="4" t="str">
        <f t="shared" si="280"/>
        <v/>
      </c>
      <c r="T1477" s="100" t="str">
        <f t="shared" si="281"/>
        <v/>
      </c>
      <c r="V1477" s="113"/>
    </row>
    <row r="1478" spans="8:22" s="103" customFormat="1" x14ac:dyDescent="0.2">
      <c r="H1478" s="14" t="e">
        <f t="shared" si="282"/>
        <v>#NUM!</v>
      </c>
      <c r="I1478" s="104" t="e">
        <f>IF(ISNUMBER(results!C$38),4*PI()*F1478/((G1478*0.001)^2*results!C$38),4*PI()*F1478/((G1478*0.001)^2*results!D$38))</f>
        <v>#DIV/0!</v>
      </c>
      <c r="J1478" s="15">
        <f t="shared" si="283"/>
        <v>5.6999999999999877</v>
      </c>
      <c r="K1478" s="5">
        <f t="shared" si="276"/>
        <v>302</v>
      </c>
      <c r="L1478" s="1">
        <f t="shared" si="277"/>
        <v>5.6970934865054046</v>
      </c>
      <c r="M1478" s="2">
        <f t="shared" si="278"/>
        <v>18.013677216545513</v>
      </c>
      <c r="N1478" s="3" t="b">
        <f t="shared" ref="N1478:N1541" si="287">IF(AND((N1477+V$5)&lt;V$4,NOT(N1477=FALSE)),N1477+V$5)</f>
        <v>0</v>
      </c>
      <c r="O1478" s="3" t="str">
        <f t="shared" si="284"/>
        <v/>
      </c>
      <c r="P1478" s="4" t="str">
        <f t="shared" si="285"/>
        <v/>
      </c>
      <c r="Q1478" s="4" t="str">
        <f t="shared" si="286"/>
        <v/>
      </c>
      <c r="R1478" s="4" t="str">
        <f t="shared" si="279"/>
        <v/>
      </c>
      <c r="S1478" s="4" t="str">
        <f t="shared" si="280"/>
        <v/>
      </c>
      <c r="T1478" s="100" t="str">
        <f t="shared" si="281"/>
        <v/>
      </c>
      <c r="V1478" s="113"/>
    </row>
    <row r="1479" spans="8:22" s="103" customFormat="1" x14ac:dyDescent="0.2">
      <c r="H1479" s="14" t="e">
        <f t="shared" si="282"/>
        <v>#NUM!</v>
      </c>
      <c r="I1479" s="104" t="e">
        <f>IF(ISNUMBER(results!C$38),4*PI()*F1479/((G1479*0.001)^2*results!C$38),4*PI()*F1479/((G1479*0.001)^2*results!D$38))</f>
        <v>#DIV/0!</v>
      </c>
      <c r="J1479" s="15">
        <f t="shared" si="283"/>
        <v>5.6999999999999877</v>
      </c>
      <c r="K1479" s="5">
        <f t="shared" si="276"/>
        <v>302</v>
      </c>
      <c r="L1479" s="1">
        <f t="shared" si="277"/>
        <v>5.6970934865054046</v>
      </c>
      <c r="M1479" s="2">
        <f t="shared" si="278"/>
        <v>18.013677216545513</v>
      </c>
      <c r="N1479" s="3" t="b">
        <f t="shared" si="287"/>
        <v>0</v>
      </c>
      <c r="O1479" s="3" t="str">
        <f t="shared" si="284"/>
        <v/>
      </c>
      <c r="P1479" s="4" t="str">
        <f t="shared" si="285"/>
        <v/>
      </c>
      <c r="Q1479" s="4" t="str">
        <f t="shared" si="286"/>
        <v/>
      </c>
      <c r="R1479" s="4" t="str">
        <f t="shared" si="279"/>
        <v/>
      </c>
      <c r="S1479" s="4" t="str">
        <f t="shared" si="280"/>
        <v/>
      </c>
      <c r="T1479" s="100" t="str">
        <f t="shared" si="281"/>
        <v/>
      </c>
      <c r="V1479" s="113"/>
    </row>
    <row r="1480" spans="8:22" s="103" customFormat="1" x14ac:dyDescent="0.2">
      <c r="H1480" s="14" t="e">
        <f t="shared" si="282"/>
        <v>#NUM!</v>
      </c>
      <c r="I1480" s="104" t="e">
        <f>IF(ISNUMBER(results!C$38),4*PI()*F1480/((G1480*0.001)^2*results!C$38),4*PI()*F1480/((G1480*0.001)^2*results!D$38))</f>
        <v>#DIV/0!</v>
      </c>
      <c r="J1480" s="15">
        <f t="shared" si="283"/>
        <v>5.6999999999999877</v>
      </c>
      <c r="K1480" s="5">
        <f t="shared" si="276"/>
        <v>302</v>
      </c>
      <c r="L1480" s="1">
        <f t="shared" si="277"/>
        <v>5.6970934865054046</v>
      </c>
      <c r="M1480" s="2">
        <f t="shared" si="278"/>
        <v>18.013677216545513</v>
      </c>
      <c r="N1480" s="3" t="b">
        <f t="shared" si="287"/>
        <v>0</v>
      </c>
      <c r="O1480" s="3" t="str">
        <f t="shared" si="284"/>
        <v/>
      </c>
      <c r="P1480" s="4" t="str">
        <f t="shared" si="285"/>
        <v/>
      </c>
      <c r="Q1480" s="4" t="str">
        <f t="shared" si="286"/>
        <v/>
      </c>
      <c r="R1480" s="4" t="str">
        <f t="shared" si="279"/>
        <v/>
      </c>
      <c r="S1480" s="4" t="str">
        <f t="shared" si="280"/>
        <v/>
      </c>
      <c r="T1480" s="100" t="str">
        <f t="shared" si="281"/>
        <v/>
      </c>
      <c r="V1480" s="113"/>
    </row>
    <row r="1481" spans="8:22" s="103" customFormat="1" x14ac:dyDescent="0.2">
      <c r="H1481" s="14" t="e">
        <f t="shared" si="282"/>
        <v>#NUM!</v>
      </c>
      <c r="I1481" s="104" t="e">
        <f>IF(ISNUMBER(results!C$38),4*PI()*F1481/((G1481*0.001)^2*results!C$38),4*PI()*F1481/((G1481*0.001)^2*results!D$38))</f>
        <v>#DIV/0!</v>
      </c>
      <c r="J1481" s="15">
        <f t="shared" si="283"/>
        <v>5.6999999999999877</v>
      </c>
      <c r="K1481" s="5">
        <f t="shared" si="276"/>
        <v>302</v>
      </c>
      <c r="L1481" s="1">
        <f t="shared" si="277"/>
        <v>5.6970934865054046</v>
      </c>
      <c r="M1481" s="2">
        <f t="shared" si="278"/>
        <v>18.013677216545513</v>
      </c>
      <c r="N1481" s="3" t="b">
        <f t="shared" si="287"/>
        <v>0</v>
      </c>
      <c r="O1481" s="3" t="str">
        <f t="shared" si="284"/>
        <v/>
      </c>
      <c r="P1481" s="4" t="str">
        <f t="shared" si="285"/>
        <v/>
      </c>
      <c r="Q1481" s="4" t="str">
        <f t="shared" si="286"/>
        <v/>
      </c>
      <c r="R1481" s="4" t="str">
        <f t="shared" si="279"/>
        <v/>
      </c>
      <c r="S1481" s="4" t="str">
        <f t="shared" si="280"/>
        <v/>
      </c>
      <c r="T1481" s="100" t="str">
        <f t="shared" si="281"/>
        <v/>
      </c>
      <c r="V1481" s="113"/>
    </row>
    <row r="1482" spans="8:22" s="103" customFormat="1" x14ac:dyDescent="0.2">
      <c r="H1482" s="14" t="e">
        <f t="shared" si="282"/>
        <v>#NUM!</v>
      </c>
      <c r="I1482" s="104" t="e">
        <f>IF(ISNUMBER(results!C$38),4*PI()*F1482/((G1482*0.001)^2*results!C$38),4*PI()*F1482/((G1482*0.001)^2*results!D$38))</f>
        <v>#DIV/0!</v>
      </c>
      <c r="J1482" s="15">
        <f t="shared" si="283"/>
        <v>5.6999999999999877</v>
      </c>
      <c r="K1482" s="5">
        <f t="shared" si="276"/>
        <v>302</v>
      </c>
      <c r="L1482" s="1">
        <f t="shared" si="277"/>
        <v>5.6970934865054046</v>
      </c>
      <c r="M1482" s="2">
        <f t="shared" si="278"/>
        <v>18.013677216545513</v>
      </c>
      <c r="N1482" s="3" t="b">
        <f t="shared" si="287"/>
        <v>0</v>
      </c>
      <c r="O1482" s="3" t="str">
        <f t="shared" si="284"/>
        <v/>
      </c>
      <c r="P1482" s="4" t="str">
        <f t="shared" si="285"/>
        <v/>
      </c>
      <c r="Q1482" s="4" t="str">
        <f t="shared" si="286"/>
        <v/>
      </c>
      <c r="R1482" s="4" t="str">
        <f t="shared" si="279"/>
        <v/>
      </c>
      <c r="S1482" s="4" t="str">
        <f t="shared" si="280"/>
        <v/>
      </c>
      <c r="T1482" s="100" t="str">
        <f t="shared" si="281"/>
        <v/>
      </c>
      <c r="V1482" s="113"/>
    </row>
    <row r="1483" spans="8:22" s="103" customFormat="1" x14ac:dyDescent="0.2">
      <c r="H1483" s="14" t="e">
        <f t="shared" si="282"/>
        <v>#NUM!</v>
      </c>
      <c r="I1483" s="104" t="e">
        <f>IF(ISNUMBER(results!C$38),4*PI()*F1483/((G1483*0.001)^2*results!C$38),4*PI()*F1483/((G1483*0.001)^2*results!D$38))</f>
        <v>#DIV/0!</v>
      </c>
      <c r="J1483" s="15">
        <f t="shared" si="283"/>
        <v>5.6999999999999877</v>
      </c>
      <c r="K1483" s="5">
        <f t="shared" si="276"/>
        <v>302</v>
      </c>
      <c r="L1483" s="1">
        <f t="shared" si="277"/>
        <v>5.6970934865054046</v>
      </c>
      <c r="M1483" s="2">
        <f t="shared" si="278"/>
        <v>18.013677216545513</v>
      </c>
      <c r="N1483" s="3" t="b">
        <f t="shared" si="287"/>
        <v>0</v>
      </c>
      <c r="O1483" s="3" t="str">
        <f t="shared" si="284"/>
        <v/>
      </c>
      <c r="P1483" s="4" t="str">
        <f t="shared" si="285"/>
        <v/>
      </c>
      <c r="Q1483" s="4" t="str">
        <f t="shared" si="286"/>
        <v/>
      </c>
      <c r="R1483" s="4" t="str">
        <f t="shared" si="279"/>
        <v/>
      </c>
      <c r="S1483" s="4" t="str">
        <f t="shared" si="280"/>
        <v/>
      </c>
      <c r="T1483" s="100" t="str">
        <f t="shared" si="281"/>
        <v/>
      </c>
      <c r="V1483" s="113"/>
    </row>
    <row r="1484" spans="8:22" s="103" customFormat="1" x14ac:dyDescent="0.2">
      <c r="H1484" s="14" t="e">
        <f t="shared" si="282"/>
        <v>#NUM!</v>
      </c>
      <c r="I1484" s="104" t="e">
        <f>IF(ISNUMBER(results!C$38),4*PI()*F1484/((G1484*0.001)^2*results!C$38),4*PI()*F1484/((G1484*0.001)^2*results!D$38))</f>
        <v>#DIV/0!</v>
      </c>
      <c r="J1484" s="15">
        <f t="shared" si="283"/>
        <v>5.6999999999999877</v>
      </c>
      <c r="K1484" s="5">
        <f t="shared" si="276"/>
        <v>302</v>
      </c>
      <c r="L1484" s="1">
        <f t="shared" si="277"/>
        <v>5.6970934865054046</v>
      </c>
      <c r="M1484" s="2">
        <f t="shared" si="278"/>
        <v>18.013677216545513</v>
      </c>
      <c r="N1484" s="3" t="b">
        <f t="shared" si="287"/>
        <v>0</v>
      </c>
      <c r="O1484" s="3" t="str">
        <f t="shared" si="284"/>
        <v/>
      </c>
      <c r="P1484" s="4" t="str">
        <f t="shared" si="285"/>
        <v/>
      </c>
      <c r="Q1484" s="4" t="str">
        <f t="shared" si="286"/>
        <v/>
      </c>
      <c r="R1484" s="4" t="str">
        <f t="shared" si="279"/>
        <v/>
      </c>
      <c r="S1484" s="4" t="str">
        <f t="shared" si="280"/>
        <v/>
      </c>
      <c r="T1484" s="100" t="str">
        <f t="shared" si="281"/>
        <v/>
      </c>
      <c r="V1484" s="113"/>
    </row>
    <row r="1485" spans="8:22" s="103" customFormat="1" x14ac:dyDescent="0.2">
      <c r="H1485" s="14" t="e">
        <f t="shared" si="282"/>
        <v>#NUM!</v>
      </c>
      <c r="I1485" s="104" t="e">
        <f>IF(ISNUMBER(results!C$38),4*PI()*F1485/((G1485*0.001)^2*results!C$38),4*PI()*F1485/((G1485*0.001)^2*results!D$38))</f>
        <v>#DIV/0!</v>
      </c>
      <c r="J1485" s="15">
        <f t="shared" si="283"/>
        <v>5.6999999999999877</v>
      </c>
      <c r="K1485" s="5">
        <f t="shared" si="276"/>
        <v>302</v>
      </c>
      <c r="L1485" s="1">
        <f t="shared" si="277"/>
        <v>5.6970934865054046</v>
      </c>
      <c r="M1485" s="2">
        <f t="shared" si="278"/>
        <v>18.013677216545513</v>
      </c>
      <c r="N1485" s="3" t="b">
        <f t="shared" si="287"/>
        <v>0</v>
      </c>
      <c r="O1485" s="3" t="str">
        <f t="shared" si="284"/>
        <v/>
      </c>
      <c r="P1485" s="4" t="str">
        <f t="shared" si="285"/>
        <v/>
      </c>
      <c r="Q1485" s="4" t="str">
        <f t="shared" si="286"/>
        <v/>
      </c>
      <c r="R1485" s="4" t="str">
        <f t="shared" si="279"/>
        <v/>
      </c>
      <c r="S1485" s="4" t="str">
        <f t="shared" si="280"/>
        <v/>
      </c>
      <c r="T1485" s="100" t="str">
        <f t="shared" si="281"/>
        <v/>
      </c>
      <c r="V1485" s="113"/>
    </row>
    <row r="1486" spans="8:22" s="103" customFormat="1" x14ac:dyDescent="0.2">
      <c r="H1486" s="14" t="e">
        <f t="shared" si="282"/>
        <v>#NUM!</v>
      </c>
      <c r="I1486" s="104" t="e">
        <f>IF(ISNUMBER(results!C$38),4*PI()*F1486/((G1486*0.001)^2*results!C$38),4*PI()*F1486/((G1486*0.001)^2*results!D$38))</f>
        <v>#DIV/0!</v>
      </c>
      <c r="J1486" s="15">
        <f t="shared" si="283"/>
        <v>5.6999999999999877</v>
      </c>
      <c r="K1486" s="5">
        <f t="shared" si="276"/>
        <v>302</v>
      </c>
      <c r="L1486" s="1">
        <f t="shared" si="277"/>
        <v>5.6970934865054046</v>
      </c>
      <c r="M1486" s="2">
        <f t="shared" si="278"/>
        <v>18.013677216545513</v>
      </c>
      <c r="N1486" s="3" t="b">
        <f t="shared" si="287"/>
        <v>0</v>
      </c>
      <c r="O1486" s="3" t="str">
        <f t="shared" si="284"/>
        <v/>
      </c>
      <c r="P1486" s="4" t="str">
        <f t="shared" si="285"/>
        <v/>
      </c>
      <c r="Q1486" s="4" t="str">
        <f t="shared" si="286"/>
        <v/>
      </c>
      <c r="R1486" s="4" t="str">
        <f t="shared" si="279"/>
        <v/>
      </c>
      <c r="S1486" s="4" t="str">
        <f t="shared" si="280"/>
        <v/>
      </c>
      <c r="T1486" s="100" t="str">
        <f t="shared" si="281"/>
        <v/>
      </c>
      <c r="V1486" s="113"/>
    </row>
    <row r="1487" spans="8:22" s="103" customFormat="1" x14ac:dyDescent="0.2">
      <c r="H1487" s="14" t="e">
        <f t="shared" si="282"/>
        <v>#NUM!</v>
      </c>
      <c r="I1487" s="104" t="e">
        <f>IF(ISNUMBER(results!C$38),4*PI()*F1487/((G1487*0.001)^2*results!C$38),4*PI()*F1487/((G1487*0.001)^2*results!D$38))</f>
        <v>#DIV/0!</v>
      </c>
      <c r="J1487" s="15">
        <f t="shared" si="283"/>
        <v>5.6999999999999877</v>
      </c>
      <c r="K1487" s="5">
        <f t="shared" si="276"/>
        <v>302</v>
      </c>
      <c r="L1487" s="1">
        <f t="shared" si="277"/>
        <v>5.6970934865054046</v>
      </c>
      <c r="M1487" s="2">
        <f t="shared" si="278"/>
        <v>18.013677216545513</v>
      </c>
      <c r="N1487" s="3" t="b">
        <f t="shared" si="287"/>
        <v>0</v>
      </c>
      <c r="O1487" s="3" t="str">
        <f t="shared" si="284"/>
        <v/>
      </c>
      <c r="P1487" s="4" t="str">
        <f t="shared" si="285"/>
        <v/>
      </c>
      <c r="Q1487" s="4" t="str">
        <f t="shared" si="286"/>
        <v/>
      </c>
      <c r="R1487" s="4" t="str">
        <f t="shared" si="279"/>
        <v/>
      </c>
      <c r="S1487" s="4" t="str">
        <f t="shared" si="280"/>
        <v/>
      </c>
      <c r="T1487" s="100" t="str">
        <f t="shared" si="281"/>
        <v/>
      </c>
      <c r="V1487" s="113"/>
    </row>
    <row r="1488" spans="8:22" s="103" customFormat="1" x14ac:dyDescent="0.2">
      <c r="H1488" s="14" t="e">
        <f t="shared" si="282"/>
        <v>#NUM!</v>
      </c>
      <c r="I1488" s="104" t="e">
        <f>IF(ISNUMBER(results!C$38),4*PI()*F1488/((G1488*0.001)^2*results!C$38),4*PI()*F1488/((G1488*0.001)^2*results!D$38))</f>
        <v>#DIV/0!</v>
      </c>
      <c r="J1488" s="15">
        <f t="shared" si="283"/>
        <v>5.6999999999999877</v>
      </c>
      <c r="K1488" s="5">
        <f t="shared" si="276"/>
        <v>302</v>
      </c>
      <c r="L1488" s="1">
        <f t="shared" si="277"/>
        <v>5.6970934865054046</v>
      </c>
      <c r="M1488" s="2">
        <f t="shared" si="278"/>
        <v>18.013677216545513</v>
      </c>
      <c r="N1488" s="3" t="b">
        <f t="shared" si="287"/>
        <v>0</v>
      </c>
      <c r="O1488" s="3" t="str">
        <f t="shared" si="284"/>
        <v/>
      </c>
      <c r="P1488" s="4" t="str">
        <f t="shared" si="285"/>
        <v/>
      </c>
      <c r="Q1488" s="4" t="str">
        <f t="shared" si="286"/>
        <v/>
      </c>
      <c r="R1488" s="4" t="str">
        <f t="shared" si="279"/>
        <v/>
      </c>
      <c r="S1488" s="4" t="str">
        <f t="shared" si="280"/>
        <v/>
      </c>
      <c r="T1488" s="100" t="str">
        <f t="shared" si="281"/>
        <v/>
      </c>
      <c r="V1488" s="113"/>
    </row>
    <row r="1489" spans="8:22" s="103" customFormat="1" x14ac:dyDescent="0.2">
      <c r="H1489" s="14" t="e">
        <f t="shared" si="282"/>
        <v>#NUM!</v>
      </c>
      <c r="I1489" s="104" t="e">
        <f>IF(ISNUMBER(results!C$38),4*PI()*F1489/((G1489*0.001)^2*results!C$38),4*PI()*F1489/((G1489*0.001)^2*results!D$38))</f>
        <v>#DIV/0!</v>
      </c>
      <c r="J1489" s="15">
        <f t="shared" si="283"/>
        <v>5.6999999999999877</v>
      </c>
      <c r="K1489" s="5">
        <f t="shared" si="276"/>
        <v>302</v>
      </c>
      <c r="L1489" s="1">
        <f t="shared" si="277"/>
        <v>5.6970934865054046</v>
      </c>
      <c r="M1489" s="2">
        <f t="shared" si="278"/>
        <v>18.013677216545513</v>
      </c>
      <c r="N1489" s="3" t="b">
        <f t="shared" si="287"/>
        <v>0</v>
      </c>
      <c r="O1489" s="3" t="str">
        <f t="shared" si="284"/>
        <v/>
      </c>
      <c r="P1489" s="4" t="str">
        <f t="shared" si="285"/>
        <v/>
      </c>
      <c r="Q1489" s="4" t="str">
        <f t="shared" si="286"/>
        <v/>
      </c>
      <c r="R1489" s="4" t="str">
        <f t="shared" si="279"/>
        <v/>
      </c>
      <c r="S1489" s="4" t="str">
        <f t="shared" si="280"/>
        <v/>
      </c>
      <c r="T1489" s="100" t="str">
        <f t="shared" si="281"/>
        <v/>
      </c>
      <c r="V1489" s="113"/>
    </row>
    <row r="1490" spans="8:22" s="103" customFormat="1" x14ac:dyDescent="0.2">
      <c r="H1490" s="14" t="e">
        <f t="shared" si="282"/>
        <v>#NUM!</v>
      </c>
      <c r="I1490" s="104" t="e">
        <f>IF(ISNUMBER(results!C$38),4*PI()*F1490/((G1490*0.001)^2*results!C$38),4*PI()*F1490/((G1490*0.001)^2*results!D$38))</f>
        <v>#DIV/0!</v>
      </c>
      <c r="J1490" s="15">
        <f t="shared" si="283"/>
        <v>5.6999999999999877</v>
      </c>
      <c r="K1490" s="5">
        <f t="shared" si="276"/>
        <v>302</v>
      </c>
      <c r="L1490" s="1">
        <f t="shared" si="277"/>
        <v>5.6970934865054046</v>
      </c>
      <c r="M1490" s="2">
        <f t="shared" si="278"/>
        <v>18.013677216545513</v>
      </c>
      <c r="N1490" s="3" t="b">
        <f t="shared" si="287"/>
        <v>0</v>
      </c>
      <c r="O1490" s="3" t="str">
        <f t="shared" si="284"/>
        <v/>
      </c>
      <c r="P1490" s="4" t="str">
        <f t="shared" si="285"/>
        <v/>
      </c>
      <c r="Q1490" s="4" t="str">
        <f t="shared" si="286"/>
        <v/>
      </c>
      <c r="R1490" s="4" t="str">
        <f t="shared" si="279"/>
        <v/>
      </c>
      <c r="S1490" s="4" t="str">
        <f t="shared" si="280"/>
        <v/>
      </c>
      <c r="T1490" s="100" t="str">
        <f t="shared" si="281"/>
        <v/>
      </c>
      <c r="V1490" s="113"/>
    </row>
    <row r="1491" spans="8:22" s="103" customFormat="1" x14ac:dyDescent="0.2">
      <c r="H1491" s="14" t="e">
        <f t="shared" si="282"/>
        <v>#NUM!</v>
      </c>
      <c r="I1491" s="104" t="e">
        <f>IF(ISNUMBER(results!C$38),4*PI()*F1491/((G1491*0.001)^2*results!C$38),4*PI()*F1491/((G1491*0.001)^2*results!D$38))</f>
        <v>#DIV/0!</v>
      </c>
      <c r="J1491" s="15">
        <f t="shared" si="283"/>
        <v>5.6999999999999877</v>
      </c>
      <c r="K1491" s="5">
        <f t="shared" si="276"/>
        <v>302</v>
      </c>
      <c r="L1491" s="1">
        <f t="shared" si="277"/>
        <v>5.6970934865054046</v>
      </c>
      <c r="M1491" s="2">
        <f t="shared" si="278"/>
        <v>18.013677216545513</v>
      </c>
      <c r="N1491" s="3" t="b">
        <f t="shared" si="287"/>
        <v>0</v>
      </c>
      <c r="O1491" s="3" t="str">
        <f t="shared" si="284"/>
        <v/>
      </c>
      <c r="P1491" s="4" t="str">
        <f t="shared" si="285"/>
        <v/>
      </c>
      <c r="Q1491" s="4" t="str">
        <f t="shared" si="286"/>
        <v/>
      </c>
      <c r="R1491" s="4" t="str">
        <f t="shared" si="279"/>
        <v/>
      </c>
      <c r="S1491" s="4" t="str">
        <f t="shared" si="280"/>
        <v/>
      </c>
      <c r="T1491" s="100" t="str">
        <f t="shared" si="281"/>
        <v/>
      </c>
      <c r="V1491" s="113"/>
    </row>
    <row r="1492" spans="8:22" s="103" customFormat="1" x14ac:dyDescent="0.2">
      <c r="H1492" s="14" t="e">
        <f t="shared" si="282"/>
        <v>#NUM!</v>
      </c>
      <c r="I1492" s="104" t="e">
        <f>IF(ISNUMBER(results!C$38),4*PI()*F1492/((G1492*0.001)^2*results!C$38),4*PI()*F1492/((G1492*0.001)^2*results!D$38))</f>
        <v>#DIV/0!</v>
      </c>
      <c r="J1492" s="15">
        <f t="shared" si="283"/>
        <v>5.6999999999999877</v>
      </c>
      <c r="K1492" s="5">
        <f t="shared" si="276"/>
        <v>302</v>
      </c>
      <c r="L1492" s="1">
        <f t="shared" si="277"/>
        <v>5.6970934865054046</v>
      </c>
      <c r="M1492" s="2">
        <f t="shared" si="278"/>
        <v>18.013677216545513</v>
      </c>
      <c r="N1492" s="3" t="b">
        <f t="shared" si="287"/>
        <v>0</v>
      </c>
      <c r="O1492" s="3" t="str">
        <f t="shared" si="284"/>
        <v/>
      </c>
      <c r="P1492" s="4" t="str">
        <f t="shared" si="285"/>
        <v/>
      </c>
      <c r="Q1492" s="4" t="str">
        <f t="shared" si="286"/>
        <v/>
      </c>
      <c r="R1492" s="4" t="str">
        <f t="shared" si="279"/>
        <v/>
      </c>
      <c r="S1492" s="4" t="str">
        <f t="shared" si="280"/>
        <v/>
      </c>
      <c r="T1492" s="100" t="str">
        <f t="shared" si="281"/>
        <v/>
      </c>
      <c r="V1492" s="113"/>
    </row>
    <row r="1493" spans="8:22" s="103" customFormat="1" x14ac:dyDescent="0.2">
      <c r="H1493" s="14" t="e">
        <f t="shared" si="282"/>
        <v>#NUM!</v>
      </c>
      <c r="I1493" s="104" t="e">
        <f>IF(ISNUMBER(results!C$38),4*PI()*F1493/((G1493*0.001)^2*results!C$38),4*PI()*F1493/((G1493*0.001)^2*results!D$38))</f>
        <v>#DIV/0!</v>
      </c>
      <c r="J1493" s="15">
        <f t="shared" si="283"/>
        <v>5.6999999999999877</v>
      </c>
      <c r="K1493" s="5">
        <f t="shared" si="276"/>
        <v>302</v>
      </c>
      <c r="L1493" s="1">
        <f t="shared" si="277"/>
        <v>5.6970934865054046</v>
      </c>
      <c r="M1493" s="2">
        <f t="shared" si="278"/>
        <v>18.013677216545513</v>
      </c>
      <c r="N1493" s="3" t="b">
        <f t="shared" si="287"/>
        <v>0</v>
      </c>
      <c r="O1493" s="3" t="str">
        <f t="shared" si="284"/>
        <v/>
      </c>
      <c r="P1493" s="4" t="str">
        <f t="shared" si="285"/>
        <v/>
      </c>
      <c r="Q1493" s="4" t="str">
        <f t="shared" si="286"/>
        <v/>
      </c>
      <c r="R1493" s="4" t="str">
        <f t="shared" si="279"/>
        <v/>
      </c>
      <c r="S1493" s="4" t="str">
        <f t="shared" si="280"/>
        <v/>
      </c>
      <c r="T1493" s="100" t="str">
        <f t="shared" si="281"/>
        <v/>
      </c>
      <c r="V1493" s="113"/>
    </row>
    <row r="1494" spans="8:22" s="103" customFormat="1" x14ac:dyDescent="0.2">
      <c r="H1494" s="14" t="e">
        <f t="shared" si="282"/>
        <v>#NUM!</v>
      </c>
      <c r="I1494" s="104" t="e">
        <f>IF(ISNUMBER(results!C$38),4*PI()*F1494/((G1494*0.001)^2*results!C$38),4*PI()*F1494/((G1494*0.001)^2*results!D$38))</f>
        <v>#DIV/0!</v>
      </c>
      <c r="J1494" s="15">
        <f t="shared" si="283"/>
        <v>5.6999999999999877</v>
      </c>
      <c r="K1494" s="5">
        <f t="shared" si="276"/>
        <v>302</v>
      </c>
      <c r="L1494" s="1">
        <f t="shared" si="277"/>
        <v>5.6970934865054046</v>
      </c>
      <c r="M1494" s="2">
        <f t="shared" si="278"/>
        <v>18.013677216545513</v>
      </c>
      <c r="N1494" s="3" t="b">
        <f t="shared" si="287"/>
        <v>0</v>
      </c>
      <c r="O1494" s="3" t="str">
        <f t="shared" si="284"/>
        <v/>
      </c>
      <c r="P1494" s="4" t="str">
        <f t="shared" si="285"/>
        <v/>
      </c>
      <c r="Q1494" s="4" t="str">
        <f t="shared" si="286"/>
        <v/>
      </c>
      <c r="R1494" s="4" t="str">
        <f t="shared" si="279"/>
        <v/>
      </c>
      <c r="S1494" s="4" t="str">
        <f t="shared" si="280"/>
        <v/>
      </c>
      <c r="T1494" s="100" t="str">
        <f t="shared" si="281"/>
        <v/>
      </c>
      <c r="V1494" s="113"/>
    </row>
    <row r="1495" spans="8:22" s="103" customFormat="1" x14ac:dyDescent="0.2">
      <c r="H1495" s="14" t="e">
        <f t="shared" si="282"/>
        <v>#NUM!</v>
      </c>
      <c r="I1495" s="104" t="e">
        <f>IF(ISNUMBER(results!C$38),4*PI()*F1495/((G1495*0.001)^2*results!C$38),4*PI()*F1495/((G1495*0.001)^2*results!D$38))</f>
        <v>#DIV/0!</v>
      </c>
      <c r="J1495" s="15">
        <f t="shared" si="283"/>
        <v>5.6999999999999877</v>
      </c>
      <c r="K1495" s="5">
        <f t="shared" si="276"/>
        <v>302</v>
      </c>
      <c r="L1495" s="1">
        <f t="shared" si="277"/>
        <v>5.6970934865054046</v>
      </c>
      <c r="M1495" s="2">
        <f t="shared" si="278"/>
        <v>18.013677216545513</v>
      </c>
      <c r="N1495" s="3" t="b">
        <f t="shared" si="287"/>
        <v>0</v>
      </c>
      <c r="O1495" s="3" t="str">
        <f t="shared" si="284"/>
        <v/>
      </c>
      <c r="P1495" s="4" t="str">
        <f t="shared" si="285"/>
        <v/>
      </c>
      <c r="Q1495" s="4" t="str">
        <f t="shared" si="286"/>
        <v/>
      </c>
      <c r="R1495" s="4" t="str">
        <f t="shared" si="279"/>
        <v/>
      </c>
      <c r="S1495" s="4" t="str">
        <f t="shared" si="280"/>
        <v/>
      </c>
      <c r="T1495" s="100" t="str">
        <f t="shared" si="281"/>
        <v/>
      </c>
      <c r="V1495" s="113"/>
    </row>
    <row r="1496" spans="8:22" s="103" customFormat="1" x14ac:dyDescent="0.2">
      <c r="H1496" s="14" t="e">
        <f t="shared" si="282"/>
        <v>#NUM!</v>
      </c>
      <c r="I1496" s="104" t="e">
        <f>IF(ISNUMBER(results!C$38),4*PI()*F1496/((G1496*0.001)^2*results!C$38),4*PI()*F1496/((G1496*0.001)^2*results!D$38))</f>
        <v>#DIV/0!</v>
      </c>
      <c r="J1496" s="15">
        <f t="shared" si="283"/>
        <v>5.6999999999999877</v>
      </c>
      <c r="K1496" s="5">
        <f t="shared" si="276"/>
        <v>302</v>
      </c>
      <c r="L1496" s="1">
        <f t="shared" si="277"/>
        <v>5.6970934865054046</v>
      </c>
      <c r="M1496" s="2">
        <f t="shared" si="278"/>
        <v>18.013677216545513</v>
      </c>
      <c r="N1496" s="3" t="b">
        <f t="shared" si="287"/>
        <v>0</v>
      </c>
      <c r="O1496" s="3" t="str">
        <f t="shared" si="284"/>
        <v/>
      </c>
      <c r="P1496" s="4" t="str">
        <f t="shared" si="285"/>
        <v/>
      </c>
      <c r="Q1496" s="4" t="str">
        <f t="shared" si="286"/>
        <v/>
      </c>
      <c r="R1496" s="4" t="str">
        <f t="shared" si="279"/>
        <v/>
      </c>
      <c r="S1496" s="4" t="str">
        <f t="shared" si="280"/>
        <v/>
      </c>
      <c r="T1496" s="100" t="str">
        <f t="shared" si="281"/>
        <v/>
      </c>
      <c r="V1496" s="113"/>
    </row>
    <row r="1497" spans="8:22" s="103" customFormat="1" x14ac:dyDescent="0.2">
      <c r="H1497" s="14" t="e">
        <f t="shared" si="282"/>
        <v>#NUM!</v>
      </c>
      <c r="I1497" s="104" t="e">
        <f>IF(ISNUMBER(results!C$38),4*PI()*F1497/((G1497*0.001)^2*results!C$38),4*PI()*F1497/((G1497*0.001)^2*results!D$38))</f>
        <v>#DIV/0!</v>
      </c>
      <c r="J1497" s="15">
        <f t="shared" si="283"/>
        <v>5.6999999999999877</v>
      </c>
      <c r="K1497" s="5">
        <f t="shared" si="276"/>
        <v>302</v>
      </c>
      <c r="L1497" s="1">
        <f t="shared" si="277"/>
        <v>5.6970934865054046</v>
      </c>
      <c r="M1497" s="2">
        <f t="shared" si="278"/>
        <v>18.013677216545513</v>
      </c>
      <c r="N1497" s="3" t="b">
        <f t="shared" si="287"/>
        <v>0</v>
      </c>
      <c r="O1497" s="3" t="str">
        <f t="shared" si="284"/>
        <v/>
      </c>
      <c r="P1497" s="4" t="str">
        <f t="shared" si="285"/>
        <v/>
      </c>
      <c r="Q1497" s="4" t="str">
        <f t="shared" si="286"/>
        <v/>
      </c>
      <c r="R1497" s="4" t="str">
        <f t="shared" si="279"/>
        <v/>
      </c>
      <c r="S1497" s="4" t="str">
        <f t="shared" si="280"/>
        <v/>
      </c>
      <c r="T1497" s="100" t="str">
        <f t="shared" si="281"/>
        <v/>
      </c>
      <c r="V1497" s="113"/>
    </row>
    <row r="1498" spans="8:22" s="103" customFormat="1" x14ac:dyDescent="0.2">
      <c r="H1498" s="14" t="e">
        <f t="shared" si="282"/>
        <v>#NUM!</v>
      </c>
      <c r="I1498" s="104" t="e">
        <f>IF(ISNUMBER(results!C$38),4*PI()*F1498/((G1498*0.001)^2*results!C$38),4*PI()*F1498/((G1498*0.001)^2*results!D$38))</f>
        <v>#DIV/0!</v>
      </c>
      <c r="J1498" s="15">
        <f t="shared" si="283"/>
        <v>5.6999999999999877</v>
      </c>
      <c r="K1498" s="5">
        <f t="shared" si="276"/>
        <v>302</v>
      </c>
      <c r="L1498" s="1">
        <f t="shared" si="277"/>
        <v>5.6970934865054046</v>
      </c>
      <c r="M1498" s="2">
        <f t="shared" si="278"/>
        <v>18.013677216545513</v>
      </c>
      <c r="N1498" s="3" t="b">
        <f t="shared" si="287"/>
        <v>0</v>
      </c>
      <c r="O1498" s="3" t="str">
        <f t="shared" si="284"/>
        <v/>
      </c>
      <c r="P1498" s="4" t="str">
        <f t="shared" si="285"/>
        <v/>
      </c>
      <c r="Q1498" s="4" t="str">
        <f t="shared" si="286"/>
        <v/>
      </c>
      <c r="R1498" s="4" t="str">
        <f t="shared" si="279"/>
        <v/>
      </c>
      <c r="S1498" s="4" t="str">
        <f t="shared" si="280"/>
        <v/>
      </c>
      <c r="T1498" s="100" t="str">
        <f t="shared" si="281"/>
        <v/>
      </c>
      <c r="V1498" s="113"/>
    </row>
    <row r="1499" spans="8:22" s="103" customFormat="1" x14ac:dyDescent="0.2">
      <c r="H1499" s="14" t="e">
        <f t="shared" si="282"/>
        <v>#NUM!</v>
      </c>
      <c r="I1499" s="104" t="e">
        <f>IF(ISNUMBER(results!C$38),4*PI()*F1499/((G1499*0.001)^2*results!C$38),4*PI()*F1499/((G1499*0.001)^2*results!D$38))</f>
        <v>#DIV/0!</v>
      </c>
      <c r="J1499" s="15">
        <f t="shared" si="283"/>
        <v>5.6999999999999877</v>
      </c>
      <c r="K1499" s="5">
        <f t="shared" si="276"/>
        <v>302</v>
      </c>
      <c r="L1499" s="1">
        <f t="shared" si="277"/>
        <v>5.6970934865054046</v>
      </c>
      <c r="M1499" s="2">
        <f t="shared" si="278"/>
        <v>18.013677216545513</v>
      </c>
      <c r="N1499" s="3" t="b">
        <f t="shared" si="287"/>
        <v>0</v>
      </c>
      <c r="O1499" s="3" t="str">
        <f t="shared" si="284"/>
        <v/>
      </c>
      <c r="P1499" s="4" t="str">
        <f t="shared" si="285"/>
        <v/>
      </c>
      <c r="Q1499" s="4" t="str">
        <f t="shared" si="286"/>
        <v/>
      </c>
      <c r="R1499" s="4" t="str">
        <f t="shared" si="279"/>
        <v/>
      </c>
      <c r="S1499" s="4" t="str">
        <f t="shared" si="280"/>
        <v/>
      </c>
      <c r="T1499" s="100" t="str">
        <f t="shared" si="281"/>
        <v/>
      </c>
      <c r="V1499" s="113"/>
    </row>
    <row r="1500" spans="8:22" s="103" customFormat="1" x14ac:dyDescent="0.2">
      <c r="H1500" s="14" t="e">
        <f t="shared" si="282"/>
        <v>#NUM!</v>
      </c>
      <c r="I1500" s="104" t="e">
        <f>IF(ISNUMBER(results!C$38),4*PI()*F1500/((G1500*0.001)^2*results!C$38),4*PI()*F1500/((G1500*0.001)^2*results!D$38))</f>
        <v>#DIV/0!</v>
      </c>
      <c r="J1500" s="15">
        <f t="shared" si="283"/>
        <v>5.6999999999999877</v>
      </c>
      <c r="K1500" s="5">
        <f t="shared" si="276"/>
        <v>302</v>
      </c>
      <c r="L1500" s="1">
        <f t="shared" si="277"/>
        <v>5.6970934865054046</v>
      </c>
      <c r="M1500" s="2">
        <f t="shared" si="278"/>
        <v>18.013677216545513</v>
      </c>
      <c r="N1500" s="3" t="b">
        <f t="shared" si="287"/>
        <v>0</v>
      </c>
      <c r="O1500" s="3" t="str">
        <f t="shared" si="284"/>
        <v/>
      </c>
      <c r="P1500" s="4" t="str">
        <f t="shared" si="285"/>
        <v/>
      </c>
      <c r="Q1500" s="4" t="str">
        <f t="shared" si="286"/>
        <v/>
      </c>
      <c r="R1500" s="4" t="str">
        <f t="shared" si="279"/>
        <v/>
      </c>
      <c r="S1500" s="4" t="str">
        <f t="shared" si="280"/>
        <v/>
      </c>
      <c r="T1500" s="100" t="str">
        <f t="shared" si="281"/>
        <v/>
      </c>
      <c r="V1500" s="113"/>
    </row>
    <row r="1501" spans="8:22" s="103" customFormat="1" x14ac:dyDescent="0.2">
      <c r="H1501" s="14" t="e">
        <f t="shared" si="282"/>
        <v>#NUM!</v>
      </c>
      <c r="I1501" s="104" t="e">
        <f>IF(ISNUMBER(results!C$38),4*PI()*F1501/((G1501*0.001)^2*results!C$38),4*PI()*F1501/((G1501*0.001)^2*results!D$38))</f>
        <v>#DIV/0!</v>
      </c>
      <c r="J1501" s="15">
        <f t="shared" si="283"/>
        <v>5.6999999999999877</v>
      </c>
      <c r="K1501" s="5">
        <f t="shared" si="276"/>
        <v>302</v>
      </c>
      <c r="L1501" s="1">
        <f t="shared" si="277"/>
        <v>5.6970934865054046</v>
      </c>
      <c r="M1501" s="2">
        <f t="shared" si="278"/>
        <v>18.013677216545513</v>
      </c>
      <c r="N1501" s="3" t="b">
        <f t="shared" si="287"/>
        <v>0</v>
      </c>
      <c r="O1501" s="3" t="str">
        <f t="shared" si="284"/>
        <v/>
      </c>
      <c r="P1501" s="4" t="str">
        <f t="shared" si="285"/>
        <v/>
      </c>
      <c r="Q1501" s="4" t="str">
        <f t="shared" si="286"/>
        <v/>
      </c>
      <c r="R1501" s="4" t="str">
        <f t="shared" si="279"/>
        <v/>
      </c>
      <c r="S1501" s="4" t="str">
        <f t="shared" si="280"/>
        <v/>
      </c>
      <c r="T1501" s="100" t="str">
        <f t="shared" si="281"/>
        <v/>
      </c>
      <c r="V1501" s="113"/>
    </row>
    <row r="1502" spans="8:22" s="103" customFormat="1" x14ac:dyDescent="0.2">
      <c r="H1502" s="14" t="e">
        <f t="shared" si="282"/>
        <v>#NUM!</v>
      </c>
      <c r="I1502" s="104" t="e">
        <f>IF(ISNUMBER(results!C$38),4*PI()*F1502/((G1502*0.001)^2*results!C$38),4*PI()*F1502/((G1502*0.001)^2*results!D$38))</f>
        <v>#DIV/0!</v>
      </c>
      <c r="J1502" s="15">
        <f t="shared" si="283"/>
        <v>5.6999999999999877</v>
      </c>
      <c r="K1502" s="5">
        <f t="shared" si="276"/>
        <v>302</v>
      </c>
      <c r="L1502" s="1">
        <f t="shared" si="277"/>
        <v>5.6970934865054046</v>
      </c>
      <c r="M1502" s="2">
        <f t="shared" si="278"/>
        <v>18.013677216545513</v>
      </c>
      <c r="N1502" s="3" t="b">
        <f t="shared" si="287"/>
        <v>0</v>
      </c>
      <c r="O1502" s="3" t="str">
        <f t="shared" si="284"/>
        <v/>
      </c>
      <c r="P1502" s="4" t="str">
        <f t="shared" si="285"/>
        <v/>
      </c>
      <c r="Q1502" s="4" t="str">
        <f t="shared" si="286"/>
        <v/>
      </c>
      <c r="R1502" s="4" t="str">
        <f t="shared" si="279"/>
        <v/>
      </c>
      <c r="S1502" s="4" t="str">
        <f t="shared" si="280"/>
        <v/>
      </c>
      <c r="T1502" s="100" t="str">
        <f t="shared" si="281"/>
        <v/>
      </c>
      <c r="V1502" s="113"/>
    </row>
    <row r="1503" spans="8:22" s="103" customFormat="1" x14ac:dyDescent="0.2">
      <c r="H1503" s="14" t="e">
        <f t="shared" si="282"/>
        <v>#NUM!</v>
      </c>
      <c r="I1503" s="104" t="e">
        <f>IF(ISNUMBER(results!C$38),4*PI()*F1503/((G1503*0.001)^2*results!C$38),4*PI()*F1503/((G1503*0.001)^2*results!D$38))</f>
        <v>#DIV/0!</v>
      </c>
      <c r="J1503" s="15">
        <f t="shared" si="283"/>
        <v>5.6999999999999877</v>
      </c>
      <c r="K1503" s="5">
        <f t="shared" si="276"/>
        <v>302</v>
      </c>
      <c r="L1503" s="1">
        <f t="shared" si="277"/>
        <v>5.6970934865054046</v>
      </c>
      <c r="M1503" s="2">
        <f t="shared" si="278"/>
        <v>18.013677216545513</v>
      </c>
      <c r="N1503" s="3" t="b">
        <f t="shared" si="287"/>
        <v>0</v>
      </c>
      <c r="O1503" s="3" t="str">
        <f t="shared" si="284"/>
        <v/>
      </c>
      <c r="P1503" s="4" t="str">
        <f t="shared" si="285"/>
        <v/>
      </c>
      <c r="Q1503" s="4" t="str">
        <f t="shared" si="286"/>
        <v/>
      </c>
      <c r="R1503" s="4" t="str">
        <f t="shared" si="279"/>
        <v/>
      </c>
      <c r="S1503" s="4" t="str">
        <f t="shared" si="280"/>
        <v/>
      </c>
      <c r="T1503" s="100" t="str">
        <f t="shared" si="281"/>
        <v/>
      </c>
      <c r="V1503" s="113"/>
    </row>
    <row r="1504" spans="8:22" s="103" customFormat="1" x14ac:dyDescent="0.2">
      <c r="H1504" s="14" t="e">
        <f t="shared" si="282"/>
        <v>#NUM!</v>
      </c>
      <c r="I1504" s="104" t="e">
        <f>IF(ISNUMBER(results!C$38),4*PI()*F1504/((G1504*0.001)^2*results!C$38),4*PI()*F1504/((G1504*0.001)^2*results!D$38))</f>
        <v>#DIV/0!</v>
      </c>
      <c r="J1504" s="15">
        <f t="shared" si="283"/>
        <v>5.6999999999999877</v>
      </c>
      <c r="K1504" s="5">
        <f t="shared" si="276"/>
        <v>302</v>
      </c>
      <c r="L1504" s="1">
        <f t="shared" si="277"/>
        <v>5.6970934865054046</v>
      </c>
      <c r="M1504" s="2">
        <f t="shared" si="278"/>
        <v>18.013677216545513</v>
      </c>
      <c r="N1504" s="3" t="b">
        <f t="shared" si="287"/>
        <v>0</v>
      </c>
      <c r="O1504" s="3" t="str">
        <f t="shared" si="284"/>
        <v/>
      </c>
      <c r="P1504" s="4" t="str">
        <f t="shared" si="285"/>
        <v/>
      </c>
      <c r="Q1504" s="4" t="str">
        <f t="shared" si="286"/>
        <v/>
      </c>
      <c r="R1504" s="4" t="str">
        <f t="shared" si="279"/>
        <v/>
      </c>
      <c r="S1504" s="4" t="str">
        <f t="shared" si="280"/>
        <v/>
      </c>
      <c r="T1504" s="100" t="str">
        <f t="shared" si="281"/>
        <v/>
      </c>
      <c r="V1504" s="113"/>
    </row>
    <row r="1505" spans="8:22" s="103" customFormat="1" x14ac:dyDescent="0.2">
      <c r="H1505" s="14" t="e">
        <f t="shared" si="282"/>
        <v>#NUM!</v>
      </c>
      <c r="I1505" s="104" t="e">
        <f>IF(ISNUMBER(results!C$38),4*PI()*F1505/((G1505*0.001)^2*results!C$38),4*PI()*F1505/((G1505*0.001)^2*results!D$38))</f>
        <v>#DIV/0!</v>
      </c>
      <c r="J1505" s="15">
        <f t="shared" si="283"/>
        <v>5.6999999999999877</v>
      </c>
      <c r="K1505" s="5">
        <f t="shared" si="276"/>
        <v>302</v>
      </c>
      <c r="L1505" s="1">
        <f t="shared" si="277"/>
        <v>5.6970934865054046</v>
      </c>
      <c r="M1505" s="2">
        <f t="shared" si="278"/>
        <v>18.013677216545513</v>
      </c>
      <c r="N1505" s="3" t="b">
        <f t="shared" si="287"/>
        <v>0</v>
      </c>
      <c r="O1505" s="3" t="str">
        <f t="shared" si="284"/>
        <v/>
      </c>
      <c r="P1505" s="4" t="str">
        <f t="shared" si="285"/>
        <v/>
      </c>
      <c r="Q1505" s="4" t="str">
        <f t="shared" si="286"/>
        <v/>
      </c>
      <c r="R1505" s="4" t="str">
        <f t="shared" si="279"/>
        <v/>
      </c>
      <c r="S1505" s="4" t="str">
        <f t="shared" si="280"/>
        <v/>
      </c>
      <c r="T1505" s="100" t="str">
        <f t="shared" si="281"/>
        <v/>
      </c>
      <c r="V1505" s="113"/>
    </row>
    <row r="1506" spans="8:22" s="103" customFormat="1" x14ac:dyDescent="0.2">
      <c r="H1506" s="14" t="e">
        <f t="shared" si="282"/>
        <v>#NUM!</v>
      </c>
      <c r="I1506" s="104" t="e">
        <f>IF(ISNUMBER(results!C$38),4*PI()*F1506/((G1506*0.001)^2*results!C$38),4*PI()*F1506/((G1506*0.001)^2*results!D$38))</f>
        <v>#DIV/0!</v>
      </c>
      <c r="J1506" s="15">
        <f t="shared" si="283"/>
        <v>5.6999999999999877</v>
      </c>
      <c r="K1506" s="5">
        <f t="shared" si="276"/>
        <v>302</v>
      </c>
      <c r="L1506" s="1">
        <f t="shared" si="277"/>
        <v>5.6970934865054046</v>
      </c>
      <c r="M1506" s="2">
        <f t="shared" si="278"/>
        <v>18.013677216545513</v>
      </c>
      <c r="N1506" s="3" t="b">
        <f t="shared" si="287"/>
        <v>0</v>
      </c>
      <c r="O1506" s="3" t="str">
        <f t="shared" si="284"/>
        <v/>
      </c>
      <c r="P1506" s="4" t="str">
        <f t="shared" si="285"/>
        <v/>
      </c>
      <c r="Q1506" s="4" t="str">
        <f t="shared" si="286"/>
        <v/>
      </c>
      <c r="R1506" s="4" t="str">
        <f t="shared" si="279"/>
        <v/>
      </c>
      <c r="S1506" s="4" t="str">
        <f t="shared" si="280"/>
        <v/>
      </c>
      <c r="T1506" s="100" t="str">
        <f t="shared" si="281"/>
        <v/>
      </c>
      <c r="V1506" s="113"/>
    </row>
    <row r="1507" spans="8:22" s="103" customFormat="1" x14ac:dyDescent="0.2">
      <c r="H1507" s="14" t="e">
        <f t="shared" si="282"/>
        <v>#NUM!</v>
      </c>
      <c r="I1507" s="104" t="e">
        <f>IF(ISNUMBER(results!C$38),4*PI()*F1507/((G1507*0.001)^2*results!C$38),4*PI()*F1507/((G1507*0.001)^2*results!D$38))</f>
        <v>#DIV/0!</v>
      </c>
      <c r="J1507" s="15">
        <f t="shared" si="283"/>
        <v>5.6999999999999877</v>
      </c>
      <c r="K1507" s="5">
        <f t="shared" si="276"/>
        <v>302</v>
      </c>
      <c r="L1507" s="1">
        <f t="shared" si="277"/>
        <v>5.6970934865054046</v>
      </c>
      <c r="M1507" s="2">
        <f t="shared" si="278"/>
        <v>18.013677216545513</v>
      </c>
      <c r="N1507" s="3" t="b">
        <f t="shared" si="287"/>
        <v>0</v>
      </c>
      <c r="O1507" s="3" t="str">
        <f t="shared" si="284"/>
        <v/>
      </c>
      <c r="P1507" s="4" t="str">
        <f t="shared" si="285"/>
        <v/>
      </c>
      <c r="Q1507" s="4" t="str">
        <f t="shared" si="286"/>
        <v/>
      </c>
      <c r="R1507" s="4" t="str">
        <f t="shared" si="279"/>
        <v/>
      </c>
      <c r="S1507" s="4" t="str">
        <f t="shared" si="280"/>
        <v/>
      </c>
      <c r="T1507" s="100" t="str">
        <f t="shared" si="281"/>
        <v/>
      </c>
      <c r="V1507" s="113"/>
    </row>
    <row r="1508" spans="8:22" s="103" customFormat="1" x14ac:dyDescent="0.2">
      <c r="H1508" s="14" t="e">
        <f t="shared" si="282"/>
        <v>#NUM!</v>
      </c>
      <c r="I1508" s="104" t="e">
        <f>IF(ISNUMBER(results!C$38),4*PI()*F1508/((G1508*0.001)^2*results!C$38),4*PI()*F1508/((G1508*0.001)^2*results!D$38))</f>
        <v>#DIV/0!</v>
      </c>
      <c r="J1508" s="15">
        <f t="shared" si="283"/>
        <v>5.6999999999999877</v>
      </c>
      <c r="K1508" s="5">
        <f t="shared" si="276"/>
        <v>302</v>
      </c>
      <c r="L1508" s="1">
        <f t="shared" si="277"/>
        <v>5.6970934865054046</v>
      </c>
      <c r="M1508" s="2">
        <f t="shared" si="278"/>
        <v>18.013677216545513</v>
      </c>
      <c r="N1508" s="3" t="b">
        <f t="shared" si="287"/>
        <v>0</v>
      </c>
      <c r="O1508" s="3" t="str">
        <f t="shared" si="284"/>
        <v/>
      </c>
      <c r="P1508" s="4" t="str">
        <f t="shared" si="285"/>
        <v/>
      </c>
      <c r="Q1508" s="4" t="str">
        <f t="shared" si="286"/>
        <v/>
      </c>
      <c r="R1508" s="4" t="str">
        <f t="shared" si="279"/>
        <v/>
      </c>
      <c r="S1508" s="4" t="str">
        <f t="shared" si="280"/>
        <v/>
      </c>
      <c r="T1508" s="100" t="str">
        <f t="shared" si="281"/>
        <v/>
      </c>
      <c r="V1508" s="113"/>
    </row>
    <row r="1509" spans="8:22" s="103" customFormat="1" x14ac:dyDescent="0.2">
      <c r="H1509" s="14" t="e">
        <f t="shared" si="282"/>
        <v>#NUM!</v>
      </c>
      <c r="I1509" s="104" t="e">
        <f>IF(ISNUMBER(results!C$38),4*PI()*F1509/((G1509*0.001)^2*results!C$38),4*PI()*F1509/((G1509*0.001)^2*results!D$38))</f>
        <v>#DIV/0!</v>
      </c>
      <c r="J1509" s="15">
        <f t="shared" si="283"/>
        <v>5.6999999999999877</v>
      </c>
      <c r="K1509" s="5">
        <f t="shared" si="276"/>
        <v>302</v>
      </c>
      <c r="L1509" s="1">
        <f t="shared" si="277"/>
        <v>5.6970934865054046</v>
      </c>
      <c r="M1509" s="2">
        <f t="shared" si="278"/>
        <v>18.013677216545513</v>
      </c>
      <c r="N1509" s="3" t="b">
        <f t="shared" si="287"/>
        <v>0</v>
      </c>
      <c r="O1509" s="3" t="str">
        <f t="shared" si="284"/>
        <v/>
      </c>
      <c r="P1509" s="4" t="str">
        <f t="shared" si="285"/>
        <v/>
      </c>
      <c r="Q1509" s="4" t="str">
        <f t="shared" si="286"/>
        <v/>
      </c>
      <c r="R1509" s="4" t="str">
        <f t="shared" si="279"/>
        <v/>
      </c>
      <c r="S1509" s="4" t="str">
        <f t="shared" si="280"/>
        <v/>
      </c>
      <c r="T1509" s="100" t="str">
        <f t="shared" si="281"/>
        <v/>
      </c>
      <c r="V1509" s="113"/>
    </row>
    <row r="1510" spans="8:22" s="103" customFormat="1" x14ac:dyDescent="0.2">
      <c r="H1510" s="14" t="e">
        <f t="shared" si="282"/>
        <v>#NUM!</v>
      </c>
      <c r="I1510" s="104" t="e">
        <f>IF(ISNUMBER(results!C$38),4*PI()*F1510/((G1510*0.001)^2*results!C$38),4*PI()*F1510/((G1510*0.001)^2*results!D$38))</f>
        <v>#DIV/0!</v>
      </c>
      <c r="J1510" s="15">
        <f t="shared" si="283"/>
        <v>5.6999999999999877</v>
      </c>
      <c r="K1510" s="5">
        <f t="shared" si="276"/>
        <v>302</v>
      </c>
      <c r="L1510" s="1">
        <f t="shared" si="277"/>
        <v>5.6970934865054046</v>
      </c>
      <c r="M1510" s="2">
        <f t="shared" si="278"/>
        <v>18.013677216545513</v>
      </c>
      <c r="N1510" s="3" t="b">
        <f t="shared" si="287"/>
        <v>0</v>
      </c>
      <c r="O1510" s="3" t="str">
        <f t="shared" si="284"/>
        <v/>
      </c>
      <c r="P1510" s="4" t="str">
        <f t="shared" si="285"/>
        <v/>
      </c>
      <c r="Q1510" s="4" t="str">
        <f t="shared" si="286"/>
        <v/>
      </c>
      <c r="R1510" s="4" t="str">
        <f t="shared" si="279"/>
        <v/>
      </c>
      <c r="S1510" s="4" t="str">
        <f t="shared" si="280"/>
        <v/>
      </c>
      <c r="T1510" s="100" t="str">
        <f t="shared" si="281"/>
        <v/>
      </c>
      <c r="V1510" s="113"/>
    </row>
    <row r="1511" spans="8:22" s="103" customFormat="1" x14ac:dyDescent="0.2">
      <c r="H1511" s="14" t="e">
        <f t="shared" si="282"/>
        <v>#NUM!</v>
      </c>
      <c r="I1511" s="104" t="e">
        <f>IF(ISNUMBER(results!C$38),4*PI()*F1511/((G1511*0.001)^2*results!C$38),4*PI()*F1511/((G1511*0.001)^2*results!D$38))</f>
        <v>#DIV/0!</v>
      </c>
      <c r="J1511" s="15">
        <f t="shared" si="283"/>
        <v>5.6999999999999877</v>
      </c>
      <c r="K1511" s="5">
        <f t="shared" si="276"/>
        <v>302</v>
      </c>
      <c r="L1511" s="1">
        <f t="shared" si="277"/>
        <v>5.6970934865054046</v>
      </c>
      <c r="M1511" s="2">
        <f t="shared" si="278"/>
        <v>18.013677216545513</v>
      </c>
      <c r="N1511" s="3" t="b">
        <f t="shared" si="287"/>
        <v>0</v>
      </c>
      <c r="O1511" s="3" t="str">
        <f t="shared" si="284"/>
        <v/>
      </c>
      <c r="P1511" s="4" t="str">
        <f t="shared" si="285"/>
        <v/>
      </c>
      <c r="Q1511" s="4" t="str">
        <f t="shared" si="286"/>
        <v/>
      </c>
      <c r="R1511" s="4" t="str">
        <f t="shared" si="279"/>
        <v/>
      </c>
      <c r="S1511" s="4" t="str">
        <f t="shared" si="280"/>
        <v/>
      </c>
      <c r="T1511" s="100" t="str">
        <f t="shared" si="281"/>
        <v/>
      </c>
      <c r="V1511" s="113"/>
    </row>
    <row r="1512" spans="8:22" s="103" customFormat="1" x14ac:dyDescent="0.2">
      <c r="H1512" s="14" t="e">
        <f t="shared" si="282"/>
        <v>#NUM!</v>
      </c>
      <c r="I1512" s="104" t="e">
        <f>IF(ISNUMBER(results!C$38),4*PI()*F1512/((G1512*0.001)^2*results!C$38),4*PI()*F1512/((G1512*0.001)^2*results!D$38))</f>
        <v>#DIV/0!</v>
      </c>
      <c r="J1512" s="15">
        <f t="shared" si="283"/>
        <v>5.6999999999999877</v>
      </c>
      <c r="K1512" s="5">
        <f t="shared" si="276"/>
        <v>302</v>
      </c>
      <c r="L1512" s="1">
        <f t="shared" si="277"/>
        <v>5.6970934865054046</v>
      </c>
      <c r="M1512" s="2">
        <f t="shared" si="278"/>
        <v>18.013677216545513</v>
      </c>
      <c r="N1512" s="3" t="b">
        <f t="shared" si="287"/>
        <v>0</v>
      </c>
      <c r="O1512" s="3" t="str">
        <f t="shared" si="284"/>
        <v/>
      </c>
      <c r="P1512" s="4" t="str">
        <f t="shared" si="285"/>
        <v/>
      </c>
      <c r="Q1512" s="4" t="str">
        <f t="shared" si="286"/>
        <v/>
      </c>
      <c r="R1512" s="4" t="str">
        <f t="shared" si="279"/>
        <v/>
      </c>
      <c r="S1512" s="4" t="str">
        <f t="shared" si="280"/>
        <v/>
      </c>
      <c r="T1512" s="100" t="str">
        <f t="shared" si="281"/>
        <v/>
      </c>
      <c r="V1512" s="113"/>
    </row>
    <row r="1513" spans="8:22" s="103" customFormat="1" x14ac:dyDescent="0.2">
      <c r="H1513" s="14" t="e">
        <f t="shared" si="282"/>
        <v>#NUM!</v>
      </c>
      <c r="I1513" s="104" t="e">
        <f>IF(ISNUMBER(results!C$38),4*PI()*F1513/((G1513*0.001)^2*results!C$38),4*PI()*F1513/((G1513*0.001)^2*results!D$38))</f>
        <v>#DIV/0!</v>
      </c>
      <c r="J1513" s="15">
        <f t="shared" si="283"/>
        <v>5.6999999999999877</v>
      </c>
      <c r="K1513" s="5">
        <f t="shared" si="276"/>
        <v>302</v>
      </c>
      <c r="L1513" s="1">
        <f t="shared" si="277"/>
        <v>5.6970934865054046</v>
      </c>
      <c r="M1513" s="2">
        <f t="shared" si="278"/>
        <v>18.013677216545513</v>
      </c>
      <c r="N1513" s="3" t="b">
        <f t="shared" si="287"/>
        <v>0</v>
      </c>
      <c r="O1513" s="3" t="str">
        <f t="shared" si="284"/>
        <v/>
      </c>
      <c r="P1513" s="4" t="str">
        <f t="shared" si="285"/>
        <v/>
      </c>
      <c r="Q1513" s="4" t="str">
        <f t="shared" si="286"/>
        <v/>
      </c>
      <c r="R1513" s="4" t="str">
        <f t="shared" si="279"/>
        <v/>
      </c>
      <c r="S1513" s="4" t="str">
        <f t="shared" si="280"/>
        <v/>
      </c>
      <c r="T1513" s="100" t="str">
        <f t="shared" si="281"/>
        <v/>
      </c>
      <c r="V1513" s="113"/>
    </row>
    <row r="1514" spans="8:22" s="103" customFormat="1" x14ac:dyDescent="0.2">
      <c r="H1514" s="14" t="e">
        <f t="shared" si="282"/>
        <v>#NUM!</v>
      </c>
      <c r="I1514" s="104" t="e">
        <f>IF(ISNUMBER(results!C$38),4*PI()*F1514/((G1514*0.001)^2*results!C$38),4*PI()*F1514/((G1514*0.001)^2*results!D$38))</f>
        <v>#DIV/0!</v>
      </c>
      <c r="J1514" s="15">
        <f t="shared" si="283"/>
        <v>5.6999999999999877</v>
      </c>
      <c r="K1514" s="5">
        <f t="shared" si="276"/>
        <v>302</v>
      </c>
      <c r="L1514" s="1">
        <f t="shared" si="277"/>
        <v>5.6970934865054046</v>
      </c>
      <c r="M1514" s="2">
        <f t="shared" si="278"/>
        <v>18.013677216545513</v>
      </c>
      <c r="N1514" s="3" t="b">
        <f t="shared" si="287"/>
        <v>0</v>
      </c>
      <c r="O1514" s="3" t="str">
        <f t="shared" si="284"/>
        <v/>
      </c>
      <c r="P1514" s="4" t="str">
        <f t="shared" si="285"/>
        <v/>
      </c>
      <c r="Q1514" s="4" t="str">
        <f t="shared" si="286"/>
        <v/>
      </c>
      <c r="R1514" s="4" t="str">
        <f t="shared" si="279"/>
        <v/>
      </c>
      <c r="S1514" s="4" t="str">
        <f t="shared" si="280"/>
        <v/>
      </c>
      <c r="T1514" s="100" t="str">
        <f t="shared" si="281"/>
        <v/>
      </c>
      <c r="V1514" s="113"/>
    </row>
    <row r="1515" spans="8:22" s="103" customFormat="1" x14ac:dyDescent="0.2">
      <c r="H1515" s="14" t="e">
        <f t="shared" si="282"/>
        <v>#NUM!</v>
      </c>
      <c r="I1515" s="104" t="e">
        <f>IF(ISNUMBER(results!C$38),4*PI()*F1515/((G1515*0.001)^2*results!C$38),4*PI()*F1515/((G1515*0.001)^2*results!D$38))</f>
        <v>#DIV/0!</v>
      </c>
      <c r="J1515" s="15">
        <f t="shared" si="283"/>
        <v>5.6999999999999877</v>
      </c>
      <c r="K1515" s="5">
        <f t="shared" si="276"/>
        <v>302</v>
      </c>
      <c r="L1515" s="1">
        <f t="shared" si="277"/>
        <v>5.6970934865054046</v>
      </c>
      <c r="M1515" s="2">
        <f t="shared" si="278"/>
        <v>18.013677216545513</v>
      </c>
      <c r="N1515" s="3" t="b">
        <f t="shared" si="287"/>
        <v>0</v>
      </c>
      <c r="O1515" s="3" t="str">
        <f t="shared" si="284"/>
        <v/>
      </c>
      <c r="P1515" s="4" t="str">
        <f t="shared" si="285"/>
        <v/>
      </c>
      <c r="Q1515" s="4" t="str">
        <f t="shared" si="286"/>
        <v/>
      </c>
      <c r="R1515" s="4" t="str">
        <f t="shared" si="279"/>
        <v/>
      </c>
      <c r="S1515" s="4" t="str">
        <f t="shared" si="280"/>
        <v/>
      </c>
      <c r="T1515" s="100" t="str">
        <f t="shared" si="281"/>
        <v/>
      </c>
      <c r="V1515" s="113"/>
    </row>
    <row r="1516" spans="8:22" s="103" customFormat="1" x14ac:dyDescent="0.2">
      <c r="H1516" s="14" t="e">
        <f t="shared" si="282"/>
        <v>#NUM!</v>
      </c>
      <c r="I1516" s="104" t="e">
        <f>IF(ISNUMBER(results!C$38),4*PI()*F1516/((G1516*0.001)^2*results!C$38),4*PI()*F1516/((G1516*0.001)^2*results!D$38))</f>
        <v>#DIV/0!</v>
      </c>
      <c r="J1516" s="15">
        <f t="shared" si="283"/>
        <v>5.6999999999999877</v>
      </c>
      <c r="K1516" s="5">
        <f t="shared" si="276"/>
        <v>302</v>
      </c>
      <c r="L1516" s="1">
        <f t="shared" si="277"/>
        <v>5.6970934865054046</v>
      </c>
      <c r="M1516" s="2">
        <f t="shared" si="278"/>
        <v>18.013677216545513</v>
      </c>
      <c r="N1516" s="3" t="b">
        <f t="shared" si="287"/>
        <v>0</v>
      </c>
      <c r="O1516" s="3" t="str">
        <f t="shared" si="284"/>
        <v/>
      </c>
      <c r="P1516" s="4" t="str">
        <f t="shared" si="285"/>
        <v/>
      </c>
      <c r="Q1516" s="4" t="str">
        <f t="shared" si="286"/>
        <v/>
      </c>
      <c r="R1516" s="4" t="str">
        <f t="shared" si="279"/>
        <v/>
      </c>
      <c r="S1516" s="4" t="str">
        <f t="shared" si="280"/>
        <v/>
      </c>
      <c r="T1516" s="100" t="str">
        <f t="shared" si="281"/>
        <v/>
      </c>
      <c r="V1516" s="113"/>
    </row>
    <row r="1517" spans="8:22" s="103" customFormat="1" x14ac:dyDescent="0.2">
      <c r="H1517" s="14" t="e">
        <f t="shared" si="282"/>
        <v>#NUM!</v>
      </c>
      <c r="I1517" s="104" t="e">
        <f>IF(ISNUMBER(results!C$38),4*PI()*F1517/((G1517*0.001)^2*results!C$38),4*PI()*F1517/((G1517*0.001)^2*results!D$38))</f>
        <v>#DIV/0!</v>
      </c>
      <c r="J1517" s="15">
        <f t="shared" si="283"/>
        <v>5.6999999999999877</v>
      </c>
      <c r="K1517" s="5">
        <f t="shared" si="276"/>
        <v>302</v>
      </c>
      <c r="L1517" s="1">
        <f t="shared" si="277"/>
        <v>5.6970934865054046</v>
      </c>
      <c r="M1517" s="2">
        <f t="shared" si="278"/>
        <v>18.013677216545513</v>
      </c>
      <c r="N1517" s="3" t="b">
        <f t="shared" si="287"/>
        <v>0</v>
      </c>
      <c r="O1517" s="3" t="str">
        <f t="shared" si="284"/>
        <v/>
      </c>
      <c r="P1517" s="4" t="str">
        <f t="shared" si="285"/>
        <v/>
      </c>
      <c r="Q1517" s="4" t="str">
        <f t="shared" si="286"/>
        <v/>
      </c>
      <c r="R1517" s="4" t="str">
        <f t="shared" si="279"/>
        <v/>
      </c>
      <c r="S1517" s="4" t="str">
        <f t="shared" si="280"/>
        <v/>
      </c>
      <c r="T1517" s="100" t="str">
        <f t="shared" si="281"/>
        <v/>
      </c>
      <c r="V1517" s="113"/>
    </row>
    <row r="1518" spans="8:22" s="103" customFormat="1" x14ac:dyDescent="0.2">
      <c r="H1518" s="14" t="e">
        <f t="shared" si="282"/>
        <v>#NUM!</v>
      </c>
      <c r="I1518" s="104" t="e">
        <f>IF(ISNUMBER(results!C$38),4*PI()*F1518/((G1518*0.001)^2*results!C$38),4*PI()*F1518/((G1518*0.001)^2*results!D$38))</f>
        <v>#DIV/0!</v>
      </c>
      <c r="J1518" s="15">
        <f t="shared" si="283"/>
        <v>5.6999999999999877</v>
      </c>
      <c r="K1518" s="5">
        <f t="shared" si="276"/>
        <v>302</v>
      </c>
      <c r="L1518" s="1">
        <f t="shared" si="277"/>
        <v>5.6970934865054046</v>
      </c>
      <c r="M1518" s="2">
        <f t="shared" si="278"/>
        <v>18.013677216545513</v>
      </c>
      <c r="N1518" s="3" t="b">
        <f t="shared" si="287"/>
        <v>0</v>
      </c>
      <c r="O1518" s="3" t="str">
        <f t="shared" si="284"/>
        <v/>
      </c>
      <c r="P1518" s="4" t="str">
        <f t="shared" si="285"/>
        <v/>
      </c>
      <c r="Q1518" s="4" t="str">
        <f t="shared" si="286"/>
        <v/>
      </c>
      <c r="R1518" s="4" t="str">
        <f t="shared" si="279"/>
        <v/>
      </c>
      <c r="S1518" s="4" t="str">
        <f t="shared" si="280"/>
        <v/>
      </c>
      <c r="T1518" s="100" t="str">
        <f t="shared" si="281"/>
        <v/>
      </c>
      <c r="V1518" s="113"/>
    </row>
    <row r="1519" spans="8:22" s="103" customFormat="1" x14ac:dyDescent="0.2">
      <c r="H1519" s="14" t="e">
        <f t="shared" si="282"/>
        <v>#NUM!</v>
      </c>
      <c r="I1519" s="104" t="e">
        <f>IF(ISNUMBER(results!C$38),4*PI()*F1519/((G1519*0.001)^2*results!C$38),4*PI()*F1519/((G1519*0.001)^2*results!D$38))</f>
        <v>#DIV/0!</v>
      </c>
      <c r="J1519" s="15">
        <f t="shared" si="283"/>
        <v>5.6999999999999877</v>
      </c>
      <c r="K1519" s="5">
        <f t="shared" si="276"/>
        <v>302</v>
      </c>
      <c r="L1519" s="1">
        <f t="shared" si="277"/>
        <v>5.6970934865054046</v>
      </c>
      <c r="M1519" s="2">
        <f t="shared" si="278"/>
        <v>18.013677216545513</v>
      </c>
      <c r="N1519" s="3" t="b">
        <f t="shared" si="287"/>
        <v>0</v>
      </c>
      <c r="O1519" s="3" t="str">
        <f t="shared" si="284"/>
        <v/>
      </c>
      <c r="P1519" s="4" t="str">
        <f t="shared" si="285"/>
        <v/>
      </c>
      <c r="Q1519" s="4" t="str">
        <f t="shared" si="286"/>
        <v/>
      </c>
      <c r="R1519" s="4" t="str">
        <f t="shared" si="279"/>
        <v/>
      </c>
      <c r="S1519" s="4" t="str">
        <f t="shared" si="280"/>
        <v/>
      </c>
      <c r="T1519" s="100" t="str">
        <f t="shared" si="281"/>
        <v/>
      </c>
      <c r="V1519" s="113"/>
    </row>
    <row r="1520" spans="8:22" s="103" customFormat="1" x14ac:dyDescent="0.2">
      <c r="H1520" s="14" t="e">
        <f t="shared" si="282"/>
        <v>#NUM!</v>
      </c>
      <c r="I1520" s="104" t="e">
        <f>IF(ISNUMBER(results!C$38),4*PI()*F1520/((G1520*0.001)^2*results!C$38),4*PI()*F1520/((G1520*0.001)^2*results!D$38))</f>
        <v>#DIV/0!</v>
      </c>
      <c r="J1520" s="15">
        <f t="shared" si="283"/>
        <v>5.6999999999999877</v>
      </c>
      <c r="K1520" s="5">
        <f t="shared" si="276"/>
        <v>302</v>
      </c>
      <c r="L1520" s="1">
        <f t="shared" si="277"/>
        <v>5.6970934865054046</v>
      </c>
      <c r="M1520" s="2">
        <f t="shared" si="278"/>
        <v>18.013677216545513</v>
      </c>
      <c r="N1520" s="3" t="b">
        <f t="shared" si="287"/>
        <v>0</v>
      </c>
      <c r="O1520" s="3" t="str">
        <f t="shared" si="284"/>
        <v/>
      </c>
      <c r="P1520" s="4" t="str">
        <f t="shared" si="285"/>
        <v/>
      </c>
      <c r="Q1520" s="4" t="str">
        <f t="shared" si="286"/>
        <v/>
      </c>
      <c r="R1520" s="4" t="str">
        <f t="shared" si="279"/>
        <v/>
      </c>
      <c r="S1520" s="4" t="str">
        <f t="shared" si="280"/>
        <v/>
      </c>
      <c r="T1520" s="100" t="str">
        <f t="shared" si="281"/>
        <v/>
      </c>
      <c r="V1520" s="113"/>
    </row>
    <row r="1521" spans="8:22" s="103" customFormat="1" x14ac:dyDescent="0.2">
      <c r="H1521" s="14" t="e">
        <f t="shared" si="282"/>
        <v>#NUM!</v>
      </c>
      <c r="I1521" s="104" t="e">
        <f>IF(ISNUMBER(results!C$38),4*PI()*F1521/((G1521*0.001)^2*results!C$38),4*PI()*F1521/((G1521*0.001)^2*results!D$38))</f>
        <v>#DIV/0!</v>
      </c>
      <c r="J1521" s="15">
        <f t="shared" si="283"/>
        <v>5.6999999999999877</v>
      </c>
      <c r="K1521" s="5">
        <f t="shared" si="276"/>
        <v>302</v>
      </c>
      <c r="L1521" s="1">
        <f t="shared" si="277"/>
        <v>5.6970934865054046</v>
      </c>
      <c r="M1521" s="2">
        <f t="shared" si="278"/>
        <v>18.013677216545513</v>
      </c>
      <c r="N1521" s="3" t="b">
        <f t="shared" si="287"/>
        <v>0</v>
      </c>
      <c r="O1521" s="3" t="str">
        <f t="shared" si="284"/>
        <v/>
      </c>
      <c r="P1521" s="4" t="str">
        <f t="shared" si="285"/>
        <v/>
      </c>
      <c r="Q1521" s="4" t="str">
        <f t="shared" si="286"/>
        <v/>
      </c>
      <c r="R1521" s="4" t="str">
        <f t="shared" si="279"/>
        <v/>
      </c>
      <c r="S1521" s="4" t="str">
        <f t="shared" si="280"/>
        <v/>
      </c>
      <c r="T1521" s="100" t="str">
        <f t="shared" si="281"/>
        <v/>
      </c>
      <c r="V1521" s="113"/>
    </row>
    <row r="1522" spans="8:22" s="103" customFormat="1" x14ac:dyDescent="0.2">
      <c r="H1522" s="14" t="e">
        <f t="shared" si="282"/>
        <v>#NUM!</v>
      </c>
      <c r="I1522" s="104" t="e">
        <f>IF(ISNUMBER(results!C$38),4*PI()*F1522/((G1522*0.001)^2*results!C$38),4*PI()*F1522/((G1522*0.001)^2*results!D$38))</f>
        <v>#DIV/0!</v>
      </c>
      <c r="J1522" s="15">
        <f t="shared" si="283"/>
        <v>5.6999999999999877</v>
      </c>
      <c r="K1522" s="5">
        <f t="shared" si="276"/>
        <v>302</v>
      </c>
      <c r="L1522" s="1">
        <f t="shared" si="277"/>
        <v>5.6970934865054046</v>
      </c>
      <c r="M1522" s="2">
        <f t="shared" si="278"/>
        <v>18.013677216545513</v>
      </c>
      <c r="N1522" s="3" t="b">
        <f t="shared" si="287"/>
        <v>0</v>
      </c>
      <c r="O1522" s="3" t="str">
        <f t="shared" si="284"/>
        <v/>
      </c>
      <c r="P1522" s="4" t="str">
        <f t="shared" si="285"/>
        <v/>
      </c>
      <c r="Q1522" s="4" t="str">
        <f t="shared" si="286"/>
        <v/>
      </c>
      <c r="R1522" s="4" t="str">
        <f t="shared" si="279"/>
        <v/>
      </c>
      <c r="S1522" s="4" t="str">
        <f t="shared" si="280"/>
        <v/>
      </c>
      <c r="T1522" s="100" t="str">
        <f t="shared" si="281"/>
        <v/>
      </c>
      <c r="V1522" s="113"/>
    </row>
    <row r="1523" spans="8:22" s="103" customFormat="1" x14ac:dyDescent="0.2">
      <c r="H1523" s="14" t="e">
        <f t="shared" si="282"/>
        <v>#NUM!</v>
      </c>
      <c r="I1523" s="104" t="e">
        <f>IF(ISNUMBER(results!C$38),4*PI()*F1523/((G1523*0.001)^2*results!C$38),4*PI()*F1523/((G1523*0.001)^2*results!D$38))</f>
        <v>#DIV/0!</v>
      </c>
      <c r="J1523" s="15">
        <f t="shared" si="283"/>
        <v>5.6999999999999877</v>
      </c>
      <c r="K1523" s="5">
        <f t="shared" si="276"/>
        <v>302</v>
      </c>
      <c r="L1523" s="1">
        <f t="shared" si="277"/>
        <v>5.6970934865054046</v>
      </c>
      <c r="M1523" s="2">
        <f t="shared" si="278"/>
        <v>18.013677216545513</v>
      </c>
      <c r="N1523" s="3" t="b">
        <f t="shared" si="287"/>
        <v>0</v>
      </c>
      <c r="O1523" s="3" t="str">
        <f t="shared" si="284"/>
        <v/>
      </c>
      <c r="P1523" s="4" t="str">
        <f t="shared" si="285"/>
        <v/>
      </c>
      <c r="Q1523" s="4" t="str">
        <f t="shared" si="286"/>
        <v/>
      </c>
      <c r="R1523" s="4" t="str">
        <f t="shared" si="279"/>
        <v/>
      </c>
      <c r="S1523" s="4" t="str">
        <f t="shared" si="280"/>
        <v/>
      </c>
      <c r="T1523" s="100" t="str">
        <f t="shared" si="281"/>
        <v/>
      </c>
      <c r="V1523" s="113"/>
    </row>
    <row r="1524" spans="8:22" s="103" customFormat="1" x14ac:dyDescent="0.2">
      <c r="H1524" s="14" t="e">
        <f t="shared" si="282"/>
        <v>#NUM!</v>
      </c>
      <c r="I1524" s="104" t="e">
        <f>IF(ISNUMBER(results!C$38),4*PI()*F1524/((G1524*0.001)^2*results!C$38),4*PI()*F1524/((G1524*0.001)^2*results!D$38))</f>
        <v>#DIV/0!</v>
      </c>
      <c r="J1524" s="15">
        <f t="shared" si="283"/>
        <v>5.6999999999999877</v>
      </c>
      <c r="K1524" s="5">
        <f t="shared" si="276"/>
        <v>302</v>
      </c>
      <c r="L1524" s="1">
        <f t="shared" si="277"/>
        <v>5.6970934865054046</v>
      </c>
      <c r="M1524" s="2">
        <f t="shared" si="278"/>
        <v>18.013677216545513</v>
      </c>
      <c r="N1524" s="3" t="b">
        <f t="shared" si="287"/>
        <v>0</v>
      </c>
      <c r="O1524" s="3" t="str">
        <f t="shared" si="284"/>
        <v/>
      </c>
      <c r="P1524" s="4" t="str">
        <f t="shared" si="285"/>
        <v/>
      </c>
      <c r="Q1524" s="4" t="str">
        <f t="shared" si="286"/>
        <v/>
      </c>
      <c r="R1524" s="4" t="str">
        <f t="shared" si="279"/>
        <v/>
      </c>
      <c r="S1524" s="4" t="str">
        <f t="shared" si="280"/>
        <v/>
      </c>
      <c r="T1524" s="100" t="str">
        <f t="shared" si="281"/>
        <v/>
      </c>
      <c r="V1524" s="113"/>
    </row>
    <row r="1525" spans="8:22" s="103" customFormat="1" x14ac:dyDescent="0.2">
      <c r="H1525" s="14" t="e">
        <f t="shared" si="282"/>
        <v>#NUM!</v>
      </c>
      <c r="I1525" s="104" t="e">
        <f>IF(ISNUMBER(results!C$38),4*PI()*F1525/((G1525*0.001)^2*results!C$38),4*PI()*F1525/((G1525*0.001)^2*results!D$38))</f>
        <v>#DIV/0!</v>
      </c>
      <c r="J1525" s="15">
        <f t="shared" si="283"/>
        <v>5.6999999999999877</v>
      </c>
      <c r="K1525" s="5">
        <f t="shared" si="276"/>
        <v>302</v>
      </c>
      <c r="L1525" s="1">
        <f t="shared" si="277"/>
        <v>5.6970934865054046</v>
      </c>
      <c r="M1525" s="2">
        <f t="shared" si="278"/>
        <v>18.013677216545513</v>
      </c>
      <c r="N1525" s="3" t="b">
        <f t="shared" si="287"/>
        <v>0</v>
      </c>
      <c r="O1525" s="3" t="str">
        <f t="shared" si="284"/>
        <v/>
      </c>
      <c r="P1525" s="4" t="str">
        <f t="shared" si="285"/>
        <v/>
      </c>
      <c r="Q1525" s="4" t="str">
        <f t="shared" si="286"/>
        <v/>
      </c>
      <c r="R1525" s="4" t="str">
        <f t="shared" si="279"/>
        <v/>
      </c>
      <c r="S1525" s="4" t="str">
        <f t="shared" si="280"/>
        <v/>
      </c>
      <c r="T1525" s="100" t="str">
        <f t="shared" si="281"/>
        <v/>
      </c>
      <c r="V1525" s="113"/>
    </row>
    <row r="1526" spans="8:22" s="103" customFormat="1" x14ac:dyDescent="0.2">
      <c r="H1526" s="14" t="e">
        <f t="shared" si="282"/>
        <v>#NUM!</v>
      </c>
      <c r="I1526" s="104" t="e">
        <f>IF(ISNUMBER(results!C$38),4*PI()*F1526/((G1526*0.001)^2*results!C$38),4*PI()*F1526/((G1526*0.001)^2*results!D$38))</f>
        <v>#DIV/0!</v>
      </c>
      <c r="J1526" s="15">
        <f t="shared" si="283"/>
        <v>5.6999999999999877</v>
      </c>
      <c r="K1526" s="5">
        <f t="shared" si="276"/>
        <v>302</v>
      </c>
      <c r="L1526" s="1">
        <f t="shared" si="277"/>
        <v>5.6970934865054046</v>
      </c>
      <c r="M1526" s="2">
        <f t="shared" si="278"/>
        <v>18.013677216545513</v>
      </c>
      <c r="N1526" s="3" t="b">
        <f t="shared" si="287"/>
        <v>0</v>
      </c>
      <c r="O1526" s="3" t="str">
        <f t="shared" si="284"/>
        <v/>
      </c>
      <c r="P1526" s="4" t="str">
        <f t="shared" si="285"/>
        <v/>
      </c>
      <c r="Q1526" s="4" t="str">
        <f t="shared" si="286"/>
        <v/>
      </c>
      <c r="R1526" s="4" t="str">
        <f t="shared" si="279"/>
        <v/>
      </c>
      <c r="S1526" s="4" t="str">
        <f t="shared" si="280"/>
        <v/>
      </c>
      <c r="T1526" s="100" t="str">
        <f t="shared" si="281"/>
        <v/>
      </c>
      <c r="V1526" s="113"/>
    </row>
    <row r="1527" spans="8:22" s="103" customFormat="1" x14ac:dyDescent="0.2">
      <c r="H1527" s="14" t="e">
        <f t="shared" si="282"/>
        <v>#NUM!</v>
      </c>
      <c r="I1527" s="104" t="e">
        <f>IF(ISNUMBER(results!C$38),4*PI()*F1527/((G1527*0.001)^2*results!C$38),4*PI()*F1527/((G1527*0.001)^2*results!D$38))</f>
        <v>#DIV/0!</v>
      </c>
      <c r="J1527" s="15">
        <f t="shared" si="283"/>
        <v>5.6999999999999877</v>
      </c>
      <c r="K1527" s="5">
        <f t="shared" si="276"/>
        <v>302</v>
      </c>
      <c r="L1527" s="1">
        <f t="shared" si="277"/>
        <v>5.6970934865054046</v>
      </c>
      <c r="M1527" s="2">
        <f t="shared" si="278"/>
        <v>18.013677216545513</v>
      </c>
      <c r="N1527" s="3" t="b">
        <f t="shared" si="287"/>
        <v>0</v>
      </c>
      <c r="O1527" s="3" t="str">
        <f t="shared" si="284"/>
        <v/>
      </c>
      <c r="P1527" s="4" t="str">
        <f t="shared" si="285"/>
        <v/>
      </c>
      <c r="Q1527" s="4" t="str">
        <f t="shared" si="286"/>
        <v/>
      </c>
      <c r="R1527" s="4" t="str">
        <f t="shared" si="279"/>
        <v/>
      </c>
      <c r="S1527" s="4" t="str">
        <f t="shared" si="280"/>
        <v/>
      </c>
      <c r="T1527" s="100" t="str">
        <f t="shared" si="281"/>
        <v/>
      </c>
      <c r="V1527" s="113"/>
    </row>
    <row r="1528" spans="8:22" s="103" customFormat="1" x14ac:dyDescent="0.2">
      <c r="H1528" s="14" t="e">
        <f t="shared" si="282"/>
        <v>#NUM!</v>
      </c>
      <c r="I1528" s="104" t="e">
        <f>IF(ISNUMBER(results!C$38),4*PI()*F1528/((G1528*0.001)^2*results!C$38),4*PI()*F1528/((G1528*0.001)^2*results!D$38))</f>
        <v>#DIV/0!</v>
      </c>
      <c r="J1528" s="15">
        <f t="shared" si="283"/>
        <v>5.6999999999999877</v>
      </c>
      <c r="K1528" s="5">
        <f t="shared" si="276"/>
        <v>302</v>
      </c>
      <c r="L1528" s="1">
        <f t="shared" si="277"/>
        <v>5.6970934865054046</v>
      </c>
      <c r="M1528" s="2">
        <f t="shared" si="278"/>
        <v>18.013677216545513</v>
      </c>
      <c r="N1528" s="3" t="b">
        <f t="shared" si="287"/>
        <v>0</v>
      </c>
      <c r="O1528" s="3" t="str">
        <f t="shared" si="284"/>
        <v/>
      </c>
      <c r="P1528" s="4" t="str">
        <f t="shared" si="285"/>
        <v/>
      </c>
      <c r="Q1528" s="4" t="str">
        <f t="shared" si="286"/>
        <v/>
      </c>
      <c r="R1528" s="4" t="str">
        <f t="shared" si="279"/>
        <v/>
      </c>
      <c r="S1528" s="4" t="str">
        <f t="shared" si="280"/>
        <v/>
      </c>
      <c r="T1528" s="100" t="str">
        <f t="shared" si="281"/>
        <v/>
      </c>
      <c r="V1528" s="113"/>
    </row>
    <row r="1529" spans="8:22" s="103" customFormat="1" x14ac:dyDescent="0.2">
      <c r="H1529" s="14" t="e">
        <f t="shared" si="282"/>
        <v>#NUM!</v>
      </c>
      <c r="I1529" s="104" t="e">
        <f>IF(ISNUMBER(results!C$38),4*PI()*F1529/((G1529*0.001)^2*results!C$38),4*PI()*F1529/((G1529*0.001)^2*results!D$38))</f>
        <v>#DIV/0!</v>
      </c>
      <c r="J1529" s="15">
        <f t="shared" si="283"/>
        <v>5.6999999999999877</v>
      </c>
      <c r="K1529" s="5">
        <f t="shared" si="276"/>
        <v>302</v>
      </c>
      <c r="L1529" s="1">
        <f t="shared" si="277"/>
        <v>5.6970934865054046</v>
      </c>
      <c r="M1529" s="2">
        <f t="shared" si="278"/>
        <v>18.013677216545513</v>
      </c>
      <c r="N1529" s="3" t="b">
        <f t="shared" si="287"/>
        <v>0</v>
      </c>
      <c r="O1529" s="3" t="str">
        <f t="shared" si="284"/>
        <v/>
      </c>
      <c r="P1529" s="4" t="str">
        <f t="shared" si="285"/>
        <v/>
      </c>
      <c r="Q1529" s="4" t="str">
        <f t="shared" si="286"/>
        <v/>
      </c>
      <c r="R1529" s="4" t="str">
        <f t="shared" si="279"/>
        <v/>
      </c>
      <c r="S1529" s="4" t="str">
        <f t="shared" si="280"/>
        <v/>
      </c>
      <c r="T1529" s="100" t="str">
        <f t="shared" si="281"/>
        <v/>
      </c>
      <c r="V1529" s="113"/>
    </row>
    <row r="1530" spans="8:22" s="103" customFormat="1" x14ac:dyDescent="0.2">
      <c r="H1530" s="14" t="e">
        <f t="shared" si="282"/>
        <v>#NUM!</v>
      </c>
      <c r="I1530" s="104" t="e">
        <f>IF(ISNUMBER(results!C$38),4*PI()*F1530/((G1530*0.001)^2*results!C$38),4*PI()*F1530/((G1530*0.001)^2*results!D$38))</f>
        <v>#DIV/0!</v>
      </c>
      <c r="J1530" s="15">
        <f t="shared" si="283"/>
        <v>5.6999999999999877</v>
      </c>
      <c r="K1530" s="5">
        <f t="shared" si="276"/>
        <v>302</v>
      </c>
      <c r="L1530" s="1">
        <f t="shared" si="277"/>
        <v>5.6970934865054046</v>
      </c>
      <c r="M1530" s="2">
        <f t="shared" si="278"/>
        <v>18.013677216545513</v>
      </c>
      <c r="N1530" s="3" t="b">
        <f t="shared" si="287"/>
        <v>0</v>
      </c>
      <c r="O1530" s="3" t="str">
        <f t="shared" si="284"/>
        <v/>
      </c>
      <c r="P1530" s="4" t="str">
        <f t="shared" si="285"/>
        <v/>
      </c>
      <c r="Q1530" s="4" t="str">
        <f t="shared" si="286"/>
        <v/>
      </c>
      <c r="R1530" s="4" t="str">
        <f t="shared" si="279"/>
        <v/>
      </c>
      <c r="S1530" s="4" t="str">
        <f t="shared" si="280"/>
        <v/>
      </c>
      <c r="T1530" s="100" t="str">
        <f t="shared" si="281"/>
        <v/>
      </c>
      <c r="V1530" s="113"/>
    </row>
    <row r="1531" spans="8:22" s="103" customFormat="1" x14ac:dyDescent="0.2">
      <c r="H1531" s="14" t="e">
        <f t="shared" si="282"/>
        <v>#NUM!</v>
      </c>
      <c r="I1531" s="104" t="e">
        <f>IF(ISNUMBER(results!C$38),4*PI()*F1531/((G1531*0.001)^2*results!C$38),4*PI()*F1531/((G1531*0.001)^2*results!D$38))</f>
        <v>#DIV/0!</v>
      </c>
      <c r="J1531" s="15">
        <f t="shared" si="283"/>
        <v>5.6999999999999877</v>
      </c>
      <c r="K1531" s="5">
        <f t="shared" si="276"/>
        <v>302</v>
      </c>
      <c r="L1531" s="1">
        <f t="shared" si="277"/>
        <v>5.6970934865054046</v>
      </c>
      <c r="M1531" s="2">
        <f t="shared" si="278"/>
        <v>18.013677216545513</v>
      </c>
      <c r="N1531" s="3" t="b">
        <f t="shared" si="287"/>
        <v>0</v>
      </c>
      <c r="O1531" s="3" t="str">
        <f t="shared" si="284"/>
        <v/>
      </c>
      <c r="P1531" s="4" t="str">
        <f t="shared" si="285"/>
        <v/>
      </c>
      <c r="Q1531" s="4" t="str">
        <f t="shared" si="286"/>
        <v/>
      </c>
      <c r="R1531" s="4" t="str">
        <f t="shared" si="279"/>
        <v/>
      </c>
      <c r="S1531" s="4" t="str">
        <f t="shared" si="280"/>
        <v/>
      </c>
      <c r="T1531" s="100" t="str">
        <f t="shared" si="281"/>
        <v/>
      </c>
      <c r="V1531" s="113"/>
    </row>
    <row r="1532" spans="8:22" s="103" customFormat="1" x14ac:dyDescent="0.2">
      <c r="H1532" s="14" t="e">
        <f t="shared" si="282"/>
        <v>#NUM!</v>
      </c>
      <c r="I1532" s="104" t="e">
        <f>IF(ISNUMBER(results!C$38),4*PI()*F1532/((G1532*0.001)^2*results!C$38),4*PI()*F1532/((G1532*0.001)^2*results!D$38))</f>
        <v>#DIV/0!</v>
      </c>
      <c r="J1532" s="15">
        <f t="shared" si="283"/>
        <v>5.6999999999999877</v>
      </c>
      <c r="K1532" s="5">
        <f t="shared" si="276"/>
        <v>302</v>
      </c>
      <c r="L1532" s="1">
        <f t="shared" si="277"/>
        <v>5.6970934865054046</v>
      </c>
      <c r="M1532" s="2">
        <f t="shared" si="278"/>
        <v>18.013677216545513</v>
      </c>
      <c r="N1532" s="3" t="b">
        <f t="shared" si="287"/>
        <v>0</v>
      </c>
      <c r="O1532" s="3" t="str">
        <f t="shared" si="284"/>
        <v/>
      </c>
      <c r="P1532" s="4" t="str">
        <f t="shared" si="285"/>
        <v/>
      </c>
      <c r="Q1532" s="4" t="str">
        <f t="shared" si="286"/>
        <v/>
      </c>
      <c r="R1532" s="4" t="str">
        <f t="shared" si="279"/>
        <v/>
      </c>
      <c r="S1532" s="4" t="str">
        <f t="shared" si="280"/>
        <v/>
      </c>
      <c r="T1532" s="100" t="str">
        <f t="shared" si="281"/>
        <v/>
      </c>
      <c r="V1532" s="113"/>
    </row>
    <row r="1533" spans="8:22" s="103" customFormat="1" x14ac:dyDescent="0.2">
      <c r="H1533" s="14" t="e">
        <f t="shared" si="282"/>
        <v>#NUM!</v>
      </c>
      <c r="I1533" s="104" t="e">
        <f>IF(ISNUMBER(results!C$38),4*PI()*F1533/((G1533*0.001)^2*results!C$38),4*PI()*F1533/((G1533*0.001)^2*results!D$38))</f>
        <v>#DIV/0!</v>
      </c>
      <c r="J1533" s="15">
        <f t="shared" si="283"/>
        <v>5.6999999999999877</v>
      </c>
      <c r="K1533" s="5">
        <f t="shared" si="276"/>
        <v>302</v>
      </c>
      <c r="L1533" s="1">
        <f t="shared" si="277"/>
        <v>5.6970934865054046</v>
      </c>
      <c r="M1533" s="2">
        <f t="shared" si="278"/>
        <v>18.013677216545513</v>
      </c>
      <c r="N1533" s="3" t="b">
        <f t="shared" si="287"/>
        <v>0</v>
      </c>
      <c r="O1533" s="3" t="str">
        <f t="shared" si="284"/>
        <v/>
      </c>
      <c r="P1533" s="4" t="str">
        <f t="shared" si="285"/>
        <v/>
      </c>
      <c r="Q1533" s="4" t="str">
        <f t="shared" si="286"/>
        <v/>
      </c>
      <c r="R1533" s="4" t="str">
        <f t="shared" si="279"/>
        <v/>
      </c>
      <c r="S1533" s="4" t="str">
        <f t="shared" si="280"/>
        <v/>
      </c>
      <c r="T1533" s="100" t="str">
        <f t="shared" si="281"/>
        <v/>
      </c>
      <c r="V1533" s="113"/>
    </row>
    <row r="1534" spans="8:22" s="103" customFormat="1" x14ac:dyDescent="0.2">
      <c r="H1534" s="14" t="e">
        <f t="shared" si="282"/>
        <v>#NUM!</v>
      </c>
      <c r="I1534" s="104" t="e">
        <f>IF(ISNUMBER(results!C$38),4*PI()*F1534/((G1534*0.001)^2*results!C$38),4*PI()*F1534/((G1534*0.001)^2*results!D$38))</f>
        <v>#DIV/0!</v>
      </c>
      <c r="J1534" s="15">
        <f t="shared" si="283"/>
        <v>5.6999999999999877</v>
      </c>
      <c r="K1534" s="5">
        <f t="shared" si="276"/>
        <v>302</v>
      </c>
      <c r="L1534" s="1">
        <f t="shared" si="277"/>
        <v>5.6970934865054046</v>
      </c>
      <c r="M1534" s="2">
        <f t="shared" si="278"/>
        <v>18.013677216545513</v>
      </c>
      <c r="N1534" s="3" t="b">
        <f t="shared" si="287"/>
        <v>0</v>
      </c>
      <c r="O1534" s="3" t="str">
        <f t="shared" si="284"/>
        <v/>
      </c>
      <c r="P1534" s="4" t="str">
        <f t="shared" si="285"/>
        <v/>
      </c>
      <c r="Q1534" s="4" t="str">
        <f t="shared" si="286"/>
        <v/>
      </c>
      <c r="R1534" s="4" t="str">
        <f t="shared" si="279"/>
        <v/>
      </c>
      <c r="S1534" s="4" t="str">
        <f t="shared" si="280"/>
        <v/>
      </c>
      <c r="T1534" s="100" t="str">
        <f t="shared" si="281"/>
        <v/>
      </c>
      <c r="V1534" s="113"/>
    </row>
    <row r="1535" spans="8:22" s="103" customFormat="1" x14ac:dyDescent="0.2">
      <c r="H1535" s="14" t="e">
        <f t="shared" si="282"/>
        <v>#NUM!</v>
      </c>
      <c r="I1535" s="104" t="e">
        <f>IF(ISNUMBER(results!C$38),4*PI()*F1535/((G1535*0.001)^2*results!C$38),4*PI()*F1535/((G1535*0.001)^2*results!D$38))</f>
        <v>#DIV/0!</v>
      </c>
      <c r="J1535" s="15">
        <f t="shared" si="283"/>
        <v>5.6999999999999877</v>
      </c>
      <c r="K1535" s="5">
        <f t="shared" si="276"/>
        <v>302</v>
      </c>
      <c r="L1535" s="1">
        <f t="shared" si="277"/>
        <v>5.6970934865054046</v>
      </c>
      <c r="M1535" s="2">
        <f t="shared" si="278"/>
        <v>18.013677216545513</v>
      </c>
      <c r="N1535" s="3" t="b">
        <f t="shared" si="287"/>
        <v>0</v>
      </c>
      <c r="O1535" s="3" t="str">
        <f t="shared" si="284"/>
        <v/>
      </c>
      <c r="P1535" s="4" t="str">
        <f t="shared" si="285"/>
        <v/>
      </c>
      <c r="Q1535" s="4" t="str">
        <f t="shared" si="286"/>
        <v/>
      </c>
      <c r="R1535" s="4" t="str">
        <f t="shared" si="279"/>
        <v/>
      </c>
      <c r="S1535" s="4" t="str">
        <f t="shared" si="280"/>
        <v/>
      </c>
      <c r="T1535" s="100" t="str">
        <f t="shared" si="281"/>
        <v/>
      </c>
      <c r="V1535" s="113"/>
    </row>
    <row r="1536" spans="8:22" s="103" customFormat="1" x14ac:dyDescent="0.2">
      <c r="H1536" s="14" t="e">
        <f t="shared" si="282"/>
        <v>#NUM!</v>
      </c>
      <c r="I1536" s="104" t="e">
        <f>IF(ISNUMBER(results!C$38),4*PI()*F1536/((G1536*0.001)^2*results!C$38),4*PI()*F1536/((G1536*0.001)^2*results!D$38))</f>
        <v>#DIV/0!</v>
      </c>
      <c r="J1536" s="15">
        <f t="shared" si="283"/>
        <v>5.6999999999999877</v>
      </c>
      <c r="K1536" s="5">
        <f t="shared" si="276"/>
        <v>302</v>
      </c>
      <c r="L1536" s="1">
        <f t="shared" si="277"/>
        <v>5.6970934865054046</v>
      </c>
      <c r="M1536" s="2">
        <f t="shared" si="278"/>
        <v>18.013677216545513</v>
      </c>
      <c r="N1536" s="3" t="b">
        <f t="shared" si="287"/>
        <v>0</v>
      </c>
      <c r="O1536" s="3" t="str">
        <f t="shared" si="284"/>
        <v/>
      </c>
      <c r="P1536" s="4" t="str">
        <f t="shared" si="285"/>
        <v/>
      </c>
      <c r="Q1536" s="4" t="str">
        <f t="shared" si="286"/>
        <v/>
      </c>
      <c r="R1536" s="4" t="str">
        <f t="shared" si="279"/>
        <v/>
      </c>
      <c r="S1536" s="4" t="str">
        <f t="shared" si="280"/>
        <v/>
      </c>
      <c r="T1536" s="100" t="str">
        <f t="shared" si="281"/>
        <v/>
      </c>
      <c r="V1536" s="113"/>
    </row>
    <row r="1537" spans="8:22" s="103" customFormat="1" x14ac:dyDescent="0.2">
      <c r="H1537" s="14" t="e">
        <f t="shared" si="282"/>
        <v>#NUM!</v>
      </c>
      <c r="I1537" s="104" t="e">
        <f>IF(ISNUMBER(results!C$38),4*PI()*F1537/((G1537*0.001)^2*results!C$38),4*PI()*F1537/((G1537*0.001)^2*results!D$38))</f>
        <v>#DIV/0!</v>
      </c>
      <c r="J1537" s="15">
        <f t="shared" si="283"/>
        <v>5.6999999999999877</v>
      </c>
      <c r="K1537" s="5">
        <f t="shared" si="276"/>
        <v>302</v>
      </c>
      <c r="L1537" s="1">
        <f t="shared" si="277"/>
        <v>5.6970934865054046</v>
      </c>
      <c r="M1537" s="2">
        <f t="shared" si="278"/>
        <v>18.013677216545513</v>
      </c>
      <c r="N1537" s="3" t="b">
        <f t="shared" si="287"/>
        <v>0</v>
      </c>
      <c r="O1537" s="3" t="str">
        <f t="shared" si="284"/>
        <v/>
      </c>
      <c r="P1537" s="4" t="str">
        <f t="shared" si="285"/>
        <v/>
      </c>
      <c r="Q1537" s="4" t="str">
        <f t="shared" si="286"/>
        <v/>
      </c>
      <c r="R1537" s="4" t="str">
        <f t="shared" si="279"/>
        <v/>
      </c>
      <c r="S1537" s="4" t="str">
        <f t="shared" si="280"/>
        <v/>
      </c>
      <c r="T1537" s="100" t="str">
        <f t="shared" si="281"/>
        <v/>
      </c>
      <c r="V1537" s="113"/>
    </row>
    <row r="1538" spans="8:22" s="103" customFormat="1" x14ac:dyDescent="0.2">
      <c r="H1538" s="14" t="e">
        <f t="shared" si="282"/>
        <v>#NUM!</v>
      </c>
      <c r="I1538" s="104" t="e">
        <f>IF(ISNUMBER(results!C$38),4*PI()*F1538/((G1538*0.001)^2*results!C$38),4*PI()*F1538/((G1538*0.001)^2*results!D$38))</f>
        <v>#DIV/0!</v>
      </c>
      <c r="J1538" s="15">
        <f t="shared" si="283"/>
        <v>5.6999999999999877</v>
      </c>
      <c r="K1538" s="5">
        <f t="shared" si="276"/>
        <v>302</v>
      </c>
      <c r="L1538" s="1">
        <f t="shared" si="277"/>
        <v>5.6970934865054046</v>
      </c>
      <c r="M1538" s="2">
        <f t="shared" si="278"/>
        <v>18.013677216545513</v>
      </c>
      <c r="N1538" s="3" t="b">
        <f t="shared" si="287"/>
        <v>0</v>
      </c>
      <c r="O1538" s="3" t="str">
        <f t="shared" si="284"/>
        <v/>
      </c>
      <c r="P1538" s="4" t="str">
        <f t="shared" si="285"/>
        <v/>
      </c>
      <c r="Q1538" s="4" t="str">
        <f t="shared" si="286"/>
        <v/>
      </c>
      <c r="R1538" s="4" t="str">
        <f t="shared" si="279"/>
        <v/>
      </c>
      <c r="S1538" s="4" t="str">
        <f t="shared" si="280"/>
        <v/>
      </c>
      <c r="T1538" s="100" t="str">
        <f t="shared" si="281"/>
        <v/>
      </c>
      <c r="V1538" s="113"/>
    </row>
    <row r="1539" spans="8:22" s="103" customFormat="1" x14ac:dyDescent="0.2">
      <c r="H1539" s="14" t="e">
        <f t="shared" si="282"/>
        <v>#NUM!</v>
      </c>
      <c r="I1539" s="104" t="e">
        <f>IF(ISNUMBER(results!C$38),4*PI()*F1539/((G1539*0.001)^2*results!C$38),4*PI()*F1539/((G1539*0.001)^2*results!D$38))</f>
        <v>#DIV/0!</v>
      </c>
      <c r="J1539" s="15">
        <f t="shared" si="283"/>
        <v>5.6999999999999877</v>
      </c>
      <c r="K1539" s="5">
        <f t="shared" si="276"/>
        <v>302</v>
      </c>
      <c r="L1539" s="1">
        <f t="shared" si="277"/>
        <v>5.6970934865054046</v>
      </c>
      <c r="M1539" s="2">
        <f t="shared" si="278"/>
        <v>18.013677216545513</v>
      </c>
      <c r="N1539" s="3" t="b">
        <f t="shared" si="287"/>
        <v>0</v>
      </c>
      <c r="O1539" s="3" t="str">
        <f t="shared" si="284"/>
        <v/>
      </c>
      <c r="P1539" s="4" t="str">
        <f t="shared" si="285"/>
        <v/>
      </c>
      <c r="Q1539" s="4" t="str">
        <f t="shared" si="286"/>
        <v/>
      </c>
      <c r="R1539" s="4" t="str">
        <f t="shared" si="279"/>
        <v/>
      </c>
      <c r="S1539" s="4" t="str">
        <f t="shared" si="280"/>
        <v/>
      </c>
      <c r="T1539" s="100" t="str">
        <f t="shared" si="281"/>
        <v/>
      </c>
      <c r="V1539" s="113"/>
    </row>
    <row r="1540" spans="8:22" s="103" customFormat="1" x14ac:dyDescent="0.2">
      <c r="H1540" s="14" t="e">
        <f t="shared" si="282"/>
        <v>#NUM!</v>
      </c>
      <c r="I1540" s="104" t="e">
        <f>IF(ISNUMBER(results!C$38),4*PI()*F1540/((G1540*0.001)^2*results!C$38),4*PI()*F1540/((G1540*0.001)^2*results!D$38))</f>
        <v>#DIV/0!</v>
      </c>
      <c r="J1540" s="15">
        <f t="shared" si="283"/>
        <v>5.6999999999999877</v>
      </c>
      <c r="K1540" s="5">
        <f t="shared" ref="K1540:K1603" si="288">IF(NOT(J1540=FALSE),MATCH(J1540,H:H),"")</f>
        <v>302</v>
      </c>
      <c r="L1540" s="1">
        <f t="shared" ref="L1540:L1603" si="289">IF(NOT(J1540=FALSE),INDEX(H:H,K1540),"")</f>
        <v>5.6970934865054046</v>
      </c>
      <c r="M1540" s="2">
        <f t="shared" ref="M1540:M1603" si="290">IF(NOT(J1540=FALSE),INDEX(I:I,K1540),"")</f>
        <v>18.013677216545513</v>
      </c>
      <c r="N1540" s="3" t="b">
        <f t="shared" si="287"/>
        <v>0</v>
      </c>
      <c r="O1540" s="3" t="str">
        <f t="shared" si="284"/>
        <v/>
      </c>
      <c r="P1540" s="4" t="str">
        <f t="shared" si="285"/>
        <v/>
      </c>
      <c r="Q1540" s="4" t="str">
        <f t="shared" si="286"/>
        <v/>
      </c>
      <c r="R1540" s="4" t="str">
        <f t="shared" ref="R1540:R1603" si="291">IF(NOT(Q1540=""),Q1540-(P1540*V$29),"")</f>
        <v/>
      </c>
      <c r="S1540" s="4" t="str">
        <f t="shared" ref="S1540:S1603" si="292">IF(NOT(Q1540=""),(Q1540-V$30)/P1540,"")</f>
        <v/>
      </c>
      <c r="T1540" s="100" t="str">
        <f t="shared" ref="T1540:T1603" si="293">IF(NOT(Q1540=""),((V$29-(Q1540-V$30)/P1540))^2,"")</f>
        <v/>
      </c>
      <c r="V1540" s="113"/>
    </row>
    <row r="1541" spans="8:22" s="103" customFormat="1" x14ac:dyDescent="0.2">
      <c r="H1541" s="14" t="e">
        <f t="shared" ref="H1541:H1604" si="294">LN(E1541)</f>
        <v>#NUM!</v>
      </c>
      <c r="I1541" s="104" t="e">
        <f>IF(ISNUMBER(results!C$38),4*PI()*F1541/((G1541*0.001)^2*results!C$38),4*PI()*F1541/((G1541*0.001)^2*results!D$38))</f>
        <v>#DIV/0!</v>
      </c>
      <c r="J1541" s="15">
        <f t="shared" ref="J1541:J1604" si="295">IF(J1540="","",IF(J1540+V$5&lt;=LN(X$9),J1540+V$5,J1540))</f>
        <v>5.6999999999999877</v>
      </c>
      <c r="K1541" s="5">
        <f t="shared" si="288"/>
        <v>302</v>
      </c>
      <c r="L1541" s="1">
        <f t="shared" si="289"/>
        <v>5.6970934865054046</v>
      </c>
      <c r="M1541" s="2">
        <f t="shared" si="290"/>
        <v>18.013677216545513</v>
      </c>
      <c r="N1541" s="3" t="b">
        <f t="shared" si="287"/>
        <v>0</v>
      </c>
      <c r="O1541" s="3" t="str">
        <f t="shared" ref="O1541:O1604" si="296">IF(NOT(N1541=FALSE),MATCH(N1541,H:H),"")</f>
        <v/>
      </c>
      <c r="P1541" s="4" t="str">
        <f t="shared" ref="P1541:P1604" si="297">IF(NOT(OR(O1541=O1540,N1541=FALSE)),INDEX(H:H,O1541),"")</f>
        <v/>
      </c>
      <c r="Q1541" s="4" t="str">
        <f t="shared" ref="Q1541:Q1604" si="298">IF(NOT(OR(O1541=O1540,N1541=FALSE)),INDEX(I:I,O1541),"")</f>
        <v/>
      </c>
      <c r="R1541" s="4" t="str">
        <f t="shared" si="291"/>
        <v/>
      </c>
      <c r="S1541" s="4" t="str">
        <f t="shared" si="292"/>
        <v/>
      </c>
      <c r="T1541" s="100" t="str">
        <f t="shared" si="293"/>
        <v/>
      </c>
      <c r="V1541" s="113"/>
    </row>
    <row r="1542" spans="8:22" s="103" customFormat="1" x14ac:dyDescent="0.2">
      <c r="H1542" s="14" t="e">
        <f t="shared" si="294"/>
        <v>#NUM!</v>
      </c>
      <c r="I1542" s="104" t="e">
        <f>IF(ISNUMBER(results!C$38),4*PI()*F1542/((G1542*0.001)^2*results!C$38),4*PI()*F1542/((G1542*0.001)^2*results!D$38))</f>
        <v>#DIV/0!</v>
      </c>
      <c r="J1542" s="15">
        <f t="shared" si="295"/>
        <v>5.6999999999999877</v>
      </c>
      <c r="K1542" s="5">
        <f t="shared" si="288"/>
        <v>302</v>
      </c>
      <c r="L1542" s="1">
        <f t="shared" si="289"/>
        <v>5.6970934865054046</v>
      </c>
      <c r="M1542" s="2">
        <f t="shared" si="290"/>
        <v>18.013677216545513</v>
      </c>
      <c r="N1542" s="3" t="b">
        <f t="shared" ref="N1542:N1605" si="299">IF(AND((N1541+V$5)&lt;V$4,NOT(N1541=FALSE)),N1541+V$5)</f>
        <v>0</v>
      </c>
      <c r="O1542" s="3" t="str">
        <f t="shared" si="296"/>
        <v/>
      </c>
      <c r="P1542" s="4" t="str">
        <f t="shared" si="297"/>
        <v/>
      </c>
      <c r="Q1542" s="4" t="str">
        <f t="shared" si="298"/>
        <v/>
      </c>
      <c r="R1542" s="4" t="str">
        <f t="shared" si="291"/>
        <v/>
      </c>
      <c r="S1542" s="4" t="str">
        <f t="shared" si="292"/>
        <v/>
      </c>
      <c r="T1542" s="100" t="str">
        <f t="shared" si="293"/>
        <v/>
      </c>
      <c r="V1542" s="113"/>
    </row>
    <row r="1543" spans="8:22" s="103" customFormat="1" x14ac:dyDescent="0.2">
      <c r="H1543" s="14" t="e">
        <f t="shared" si="294"/>
        <v>#NUM!</v>
      </c>
      <c r="I1543" s="104" t="e">
        <f>IF(ISNUMBER(results!C$38),4*PI()*F1543/((G1543*0.001)^2*results!C$38),4*PI()*F1543/((G1543*0.001)^2*results!D$38))</f>
        <v>#DIV/0!</v>
      </c>
      <c r="J1543" s="15">
        <f t="shared" si="295"/>
        <v>5.6999999999999877</v>
      </c>
      <c r="K1543" s="5">
        <f t="shared" si="288"/>
        <v>302</v>
      </c>
      <c r="L1543" s="1">
        <f t="shared" si="289"/>
        <v>5.6970934865054046</v>
      </c>
      <c r="M1543" s="2">
        <f t="shared" si="290"/>
        <v>18.013677216545513</v>
      </c>
      <c r="N1543" s="3" t="b">
        <f t="shared" si="299"/>
        <v>0</v>
      </c>
      <c r="O1543" s="3" t="str">
        <f t="shared" si="296"/>
        <v/>
      </c>
      <c r="P1543" s="4" t="str">
        <f t="shared" si="297"/>
        <v/>
      </c>
      <c r="Q1543" s="4" t="str">
        <f t="shared" si="298"/>
        <v/>
      </c>
      <c r="R1543" s="4" t="str">
        <f t="shared" si="291"/>
        <v/>
      </c>
      <c r="S1543" s="4" t="str">
        <f t="shared" si="292"/>
        <v/>
      </c>
      <c r="T1543" s="100" t="str">
        <f t="shared" si="293"/>
        <v/>
      </c>
      <c r="V1543" s="113"/>
    </row>
    <row r="1544" spans="8:22" s="103" customFormat="1" x14ac:dyDescent="0.2">
      <c r="H1544" s="14" t="e">
        <f t="shared" si="294"/>
        <v>#NUM!</v>
      </c>
      <c r="I1544" s="104" t="e">
        <f>IF(ISNUMBER(results!C$38),4*PI()*F1544/((G1544*0.001)^2*results!C$38),4*PI()*F1544/((G1544*0.001)^2*results!D$38))</f>
        <v>#DIV/0!</v>
      </c>
      <c r="J1544" s="15">
        <f t="shared" si="295"/>
        <v>5.6999999999999877</v>
      </c>
      <c r="K1544" s="5">
        <f t="shared" si="288"/>
        <v>302</v>
      </c>
      <c r="L1544" s="1">
        <f t="shared" si="289"/>
        <v>5.6970934865054046</v>
      </c>
      <c r="M1544" s="2">
        <f t="shared" si="290"/>
        <v>18.013677216545513</v>
      </c>
      <c r="N1544" s="3" t="b">
        <f t="shared" si="299"/>
        <v>0</v>
      </c>
      <c r="O1544" s="3" t="str">
        <f t="shared" si="296"/>
        <v/>
      </c>
      <c r="P1544" s="4" t="str">
        <f t="shared" si="297"/>
        <v/>
      </c>
      <c r="Q1544" s="4" t="str">
        <f t="shared" si="298"/>
        <v/>
      </c>
      <c r="R1544" s="4" t="str">
        <f t="shared" si="291"/>
        <v/>
      </c>
      <c r="S1544" s="4" t="str">
        <f t="shared" si="292"/>
        <v/>
      </c>
      <c r="T1544" s="100" t="str">
        <f t="shared" si="293"/>
        <v/>
      </c>
      <c r="V1544" s="113"/>
    </row>
    <row r="1545" spans="8:22" s="103" customFormat="1" x14ac:dyDescent="0.2">
      <c r="H1545" s="14" t="e">
        <f t="shared" si="294"/>
        <v>#NUM!</v>
      </c>
      <c r="I1545" s="104" t="e">
        <f>IF(ISNUMBER(results!C$38),4*PI()*F1545/((G1545*0.001)^2*results!C$38),4*PI()*F1545/((G1545*0.001)^2*results!D$38))</f>
        <v>#DIV/0!</v>
      </c>
      <c r="J1545" s="15">
        <f t="shared" si="295"/>
        <v>5.6999999999999877</v>
      </c>
      <c r="K1545" s="5">
        <f t="shared" si="288"/>
        <v>302</v>
      </c>
      <c r="L1545" s="1">
        <f t="shared" si="289"/>
        <v>5.6970934865054046</v>
      </c>
      <c r="M1545" s="2">
        <f t="shared" si="290"/>
        <v>18.013677216545513</v>
      </c>
      <c r="N1545" s="3" t="b">
        <f t="shared" si="299"/>
        <v>0</v>
      </c>
      <c r="O1545" s="3" t="str">
        <f t="shared" si="296"/>
        <v/>
      </c>
      <c r="P1545" s="4" t="str">
        <f t="shared" si="297"/>
        <v/>
      </c>
      <c r="Q1545" s="4" t="str">
        <f t="shared" si="298"/>
        <v/>
      </c>
      <c r="R1545" s="4" t="str">
        <f t="shared" si="291"/>
        <v/>
      </c>
      <c r="S1545" s="4" t="str">
        <f t="shared" si="292"/>
        <v/>
      </c>
      <c r="T1545" s="100" t="str">
        <f t="shared" si="293"/>
        <v/>
      </c>
      <c r="V1545" s="113"/>
    </row>
    <row r="1546" spans="8:22" s="103" customFormat="1" x14ac:dyDescent="0.2">
      <c r="H1546" s="14" t="e">
        <f t="shared" si="294"/>
        <v>#NUM!</v>
      </c>
      <c r="I1546" s="104" t="e">
        <f>IF(ISNUMBER(results!C$38),4*PI()*F1546/((G1546*0.001)^2*results!C$38),4*PI()*F1546/((G1546*0.001)^2*results!D$38))</f>
        <v>#DIV/0!</v>
      </c>
      <c r="J1546" s="15">
        <f t="shared" si="295"/>
        <v>5.6999999999999877</v>
      </c>
      <c r="K1546" s="5">
        <f t="shared" si="288"/>
        <v>302</v>
      </c>
      <c r="L1546" s="1">
        <f t="shared" si="289"/>
        <v>5.6970934865054046</v>
      </c>
      <c r="M1546" s="2">
        <f t="shared" si="290"/>
        <v>18.013677216545513</v>
      </c>
      <c r="N1546" s="3" t="b">
        <f t="shared" si="299"/>
        <v>0</v>
      </c>
      <c r="O1546" s="3" t="str">
        <f t="shared" si="296"/>
        <v/>
      </c>
      <c r="P1546" s="4" t="str">
        <f t="shared" si="297"/>
        <v/>
      </c>
      <c r="Q1546" s="4" t="str">
        <f t="shared" si="298"/>
        <v/>
      </c>
      <c r="R1546" s="4" t="str">
        <f t="shared" si="291"/>
        <v/>
      </c>
      <c r="S1546" s="4" t="str">
        <f t="shared" si="292"/>
        <v/>
      </c>
      <c r="T1546" s="100" t="str">
        <f t="shared" si="293"/>
        <v/>
      </c>
      <c r="V1546" s="113"/>
    </row>
    <row r="1547" spans="8:22" s="103" customFormat="1" x14ac:dyDescent="0.2">
      <c r="H1547" s="14" t="e">
        <f t="shared" si="294"/>
        <v>#NUM!</v>
      </c>
      <c r="I1547" s="104" t="e">
        <f>IF(ISNUMBER(results!C$38),4*PI()*F1547/((G1547*0.001)^2*results!C$38),4*PI()*F1547/((G1547*0.001)^2*results!D$38))</f>
        <v>#DIV/0!</v>
      </c>
      <c r="J1547" s="15">
        <f t="shared" si="295"/>
        <v>5.6999999999999877</v>
      </c>
      <c r="K1547" s="5">
        <f t="shared" si="288"/>
        <v>302</v>
      </c>
      <c r="L1547" s="1">
        <f t="shared" si="289"/>
        <v>5.6970934865054046</v>
      </c>
      <c r="M1547" s="2">
        <f t="shared" si="290"/>
        <v>18.013677216545513</v>
      </c>
      <c r="N1547" s="3" t="b">
        <f t="shared" si="299"/>
        <v>0</v>
      </c>
      <c r="O1547" s="3" t="str">
        <f t="shared" si="296"/>
        <v/>
      </c>
      <c r="P1547" s="4" t="str">
        <f t="shared" si="297"/>
        <v/>
      </c>
      <c r="Q1547" s="4" t="str">
        <f t="shared" si="298"/>
        <v/>
      </c>
      <c r="R1547" s="4" t="str">
        <f t="shared" si="291"/>
        <v/>
      </c>
      <c r="S1547" s="4" t="str">
        <f t="shared" si="292"/>
        <v/>
      </c>
      <c r="T1547" s="100" t="str">
        <f t="shared" si="293"/>
        <v/>
      </c>
      <c r="V1547" s="113"/>
    </row>
    <row r="1548" spans="8:22" s="103" customFormat="1" x14ac:dyDescent="0.2">
      <c r="H1548" s="14" t="e">
        <f t="shared" si="294"/>
        <v>#NUM!</v>
      </c>
      <c r="I1548" s="104" t="e">
        <f>IF(ISNUMBER(results!C$38),4*PI()*F1548/((G1548*0.001)^2*results!C$38),4*PI()*F1548/((G1548*0.001)^2*results!D$38))</f>
        <v>#DIV/0!</v>
      </c>
      <c r="J1548" s="15">
        <f t="shared" si="295"/>
        <v>5.6999999999999877</v>
      </c>
      <c r="K1548" s="5">
        <f t="shared" si="288"/>
        <v>302</v>
      </c>
      <c r="L1548" s="1">
        <f t="shared" si="289"/>
        <v>5.6970934865054046</v>
      </c>
      <c r="M1548" s="2">
        <f t="shared" si="290"/>
        <v>18.013677216545513</v>
      </c>
      <c r="N1548" s="3" t="b">
        <f t="shared" si="299"/>
        <v>0</v>
      </c>
      <c r="O1548" s="3" t="str">
        <f t="shared" si="296"/>
        <v/>
      </c>
      <c r="P1548" s="4" t="str">
        <f t="shared" si="297"/>
        <v/>
      </c>
      <c r="Q1548" s="4" t="str">
        <f t="shared" si="298"/>
        <v/>
      </c>
      <c r="R1548" s="4" t="str">
        <f t="shared" si="291"/>
        <v/>
      </c>
      <c r="S1548" s="4" t="str">
        <f t="shared" si="292"/>
        <v/>
      </c>
      <c r="T1548" s="100" t="str">
        <f t="shared" si="293"/>
        <v/>
      </c>
      <c r="V1548" s="113"/>
    </row>
    <row r="1549" spans="8:22" s="103" customFormat="1" x14ac:dyDescent="0.2">
      <c r="H1549" s="14" t="e">
        <f t="shared" si="294"/>
        <v>#NUM!</v>
      </c>
      <c r="I1549" s="104" t="e">
        <f>IF(ISNUMBER(results!C$38),4*PI()*F1549/((G1549*0.001)^2*results!C$38),4*PI()*F1549/((G1549*0.001)^2*results!D$38))</f>
        <v>#DIV/0!</v>
      </c>
      <c r="J1549" s="15">
        <f t="shared" si="295"/>
        <v>5.6999999999999877</v>
      </c>
      <c r="K1549" s="5">
        <f t="shared" si="288"/>
        <v>302</v>
      </c>
      <c r="L1549" s="1">
        <f t="shared" si="289"/>
        <v>5.6970934865054046</v>
      </c>
      <c r="M1549" s="2">
        <f t="shared" si="290"/>
        <v>18.013677216545513</v>
      </c>
      <c r="N1549" s="3" t="b">
        <f t="shared" si="299"/>
        <v>0</v>
      </c>
      <c r="O1549" s="3" t="str">
        <f t="shared" si="296"/>
        <v/>
      </c>
      <c r="P1549" s="4" t="str">
        <f t="shared" si="297"/>
        <v/>
      </c>
      <c r="Q1549" s="4" t="str">
        <f t="shared" si="298"/>
        <v/>
      </c>
      <c r="R1549" s="4" t="str">
        <f t="shared" si="291"/>
        <v/>
      </c>
      <c r="S1549" s="4" t="str">
        <f t="shared" si="292"/>
        <v/>
      </c>
      <c r="T1549" s="100" t="str">
        <f t="shared" si="293"/>
        <v/>
      </c>
      <c r="V1549" s="113"/>
    </row>
    <row r="1550" spans="8:22" s="103" customFormat="1" x14ac:dyDescent="0.2">
      <c r="H1550" s="14" t="e">
        <f t="shared" si="294"/>
        <v>#NUM!</v>
      </c>
      <c r="I1550" s="104" t="e">
        <f>IF(ISNUMBER(results!C$38),4*PI()*F1550/((G1550*0.001)^2*results!C$38),4*PI()*F1550/((G1550*0.001)^2*results!D$38))</f>
        <v>#DIV/0!</v>
      </c>
      <c r="J1550" s="15">
        <f t="shared" si="295"/>
        <v>5.6999999999999877</v>
      </c>
      <c r="K1550" s="5">
        <f t="shared" si="288"/>
        <v>302</v>
      </c>
      <c r="L1550" s="1">
        <f t="shared" si="289"/>
        <v>5.6970934865054046</v>
      </c>
      <c r="M1550" s="2">
        <f t="shared" si="290"/>
        <v>18.013677216545513</v>
      </c>
      <c r="N1550" s="3" t="b">
        <f t="shared" si="299"/>
        <v>0</v>
      </c>
      <c r="O1550" s="3" t="str">
        <f t="shared" si="296"/>
        <v/>
      </c>
      <c r="P1550" s="4" t="str">
        <f t="shared" si="297"/>
        <v/>
      </c>
      <c r="Q1550" s="4" t="str">
        <f t="shared" si="298"/>
        <v/>
      </c>
      <c r="R1550" s="4" t="str">
        <f t="shared" si="291"/>
        <v/>
      </c>
      <c r="S1550" s="4" t="str">
        <f t="shared" si="292"/>
        <v/>
      </c>
      <c r="T1550" s="100" t="str">
        <f t="shared" si="293"/>
        <v/>
      </c>
      <c r="V1550" s="113"/>
    </row>
    <row r="1551" spans="8:22" s="103" customFormat="1" x14ac:dyDescent="0.2">
      <c r="H1551" s="14" t="e">
        <f t="shared" si="294"/>
        <v>#NUM!</v>
      </c>
      <c r="I1551" s="104" t="e">
        <f>IF(ISNUMBER(results!C$38),4*PI()*F1551/((G1551*0.001)^2*results!C$38),4*PI()*F1551/((G1551*0.001)^2*results!D$38))</f>
        <v>#DIV/0!</v>
      </c>
      <c r="J1551" s="15">
        <f t="shared" si="295"/>
        <v>5.6999999999999877</v>
      </c>
      <c r="K1551" s="5">
        <f t="shared" si="288"/>
        <v>302</v>
      </c>
      <c r="L1551" s="1">
        <f t="shared" si="289"/>
        <v>5.6970934865054046</v>
      </c>
      <c r="M1551" s="2">
        <f t="shared" si="290"/>
        <v>18.013677216545513</v>
      </c>
      <c r="N1551" s="3" t="b">
        <f t="shared" si="299"/>
        <v>0</v>
      </c>
      <c r="O1551" s="3" t="str">
        <f t="shared" si="296"/>
        <v/>
      </c>
      <c r="P1551" s="4" t="str">
        <f t="shared" si="297"/>
        <v/>
      </c>
      <c r="Q1551" s="4" t="str">
        <f t="shared" si="298"/>
        <v/>
      </c>
      <c r="R1551" s="4" t="str">
        <f t="shared" si="291"/>
        <v/>
      </c>
      <c r="S1551" s="4" t="str">
        <f t="shared" si="292"/>
        <v/>
      </c>
      <c r="T1551" s="100" t="str">
        <f t="shared" si="293"/>
        <v/>
      </c>
      <c r="V1551" s="113"/>
    </row>
    <row r="1552" spans="8:22" s="103" customFormat="1" x14ac:dyDescent="0.2">
      <c r="H1552" s="14" t="e">
        <f t="shared" si="294"/>
        <v>#NUM!</v>
      </c>
      <c r="I1552" s="104" t="e">
        <f>IF(ISNUMBER(results!C$38),4*PI()*F1552/((G1552*0.001)^2*results!C$38),4*PI()*F1552/((G1552*0.001)^2*results!D$38))</f>
        <v>#DIV/0!</v>
      </c>
      <c r="J1552" s="15">
        <f t="shared" si="295"/>
        <v>5.6999999999999877</v>
      </c>
      <c r="K1552" s="5">
        <f t="shared" si="288"/>
        <v>302</v>
      </c>
      <c r="L1552" s="1">
        <f t="shared" si="289"/>
        <v>5.6970934865054046</v>
      </c>
      <c r="M1552" s="2">
        <f t="shared" si="290"/>
        <v>18.013677216545513</v>
      </c>
      <c r="N1552" s="3" t="b">
        <f t="shared" si="299"/>
        <v>0</v>
      </c>
      <c r="O1552" s="3" t="str">
        <f t="shared" si="296"/>
        <v/>
      </c>
      <c r="P1552" s="4" t="str">
        <f t="shared" si="297"/>
        <v/>
      </c>
      <c r="Q1552" s="4" t="str">
        <f t="shared" si="298"/>
        <v/>
      </c>
      <c r="R1552" s="4" t="str">
        <f t="shared" si="291"/>
        <v/>
      </c>
      <c r="S1552" s="4" t="str">
        <f t="shared" si="292"/>
        <v/>
      </c>
      <c r="T1552" s="100" t="str">
        <f t="shared" si="293"/>
        <v/>
      </c>
      <c r="V1552" s="113"/>
    </row>
    <row r="1553" spans="8:22" s="103" customFormat="1" x14ac:dyDescent="0.2">
      <c r="H1553" s="14" t="e">
        <f t="shared" si="294"/>
        <v>#NUM!</v>
      </c>
      <c r="I1553" s="104" t="e">
        <f>IF(ISNUMBER(results!C$38),4*PI()*F1553/((G1553*0.001)^2*results!C$38),4*PI()*F1553/((G1553*0.001)^2*results!D$38))</f>
        <v>#DIV/0!</v>
      </c>
      <c r="J1553" s="15">
        <f t="shared" si="295"/>
        <v>5.6999999999999877</v>
      </c>
      <c r="K1553" s="5">
        <f t="shared" si="288"/>
        <v>302</v>
      </c>
      <c r="L1553" s="1">
        <f t="shared" si="289"/>
        <v>5.6970934865054046</v>
      </c>
      <c r="M1553" s="2">
        <f t="shared" si="290"/>
        <v>18.013677216545513</v>
      </c>
      <c r="N1553" s="3" t="b">
        <f t="shared" si="299"/>
        <v>0</v>
      </c>
      <c r="O1553" s="3" t="str">
        <f t="shared" si="296"/>
        <v/>
      </c>
      <c r="P1553" s="4" t="str">
        <f t="shared" si="297"/>
        <v/>
      </c>
      <c r="Q1553" s="4" t="str">
        <f t="shared" si="298"/>
        <v/>
      </c>
      <c r="R1553" s="4" t="str">
        <f t="shared" si="291"/>
        <v/>
      </c>
      <c r="S1553" s="4" t="str">
        <f t="shared" si="292"/>
        <v/>
      </c>
      <c r="T1553" s="100" t="str">
        <f t="shared" si="293"/>
        <v/>
      </c>
      <c r="V1553" s="113"/>
    </row>
    <row r="1554" spans="8:22" s="103" customFormat="1" x14ac:dyDescent="0.2">
      <c r="H1554" s="14" t="e">
        <f t="shared" si="294"/>
        <v>#NUM!</v>
      </c>
      <c r="I1554" s="104" t="e">
        <f>IF(ISNUMBER(results!C$38),4*PI()*F1554/((G1554*0.001)^2*results!C$38),4*PI()*F1554/((G1554*0.001)^2*results!D$38))</f>
        <v>#DIV/0!</v>
      </c>
      <c r="J1554" s="15">
        <f t="shared" si="295"/>
        <v>5.6999999999999877</v>
      </c>
      <c r="K1554" s="5">
        <f t="shared" si="288"/>
        <v>302</v>
      </c>
      <c r="L1554" s="1">
        <f t="shared" si="289"/>
        <v>5.6970934865054046</v>
      </c>
      <c r="M1554" s="2">
        <f t="shared" si="290"/>
        <v>18.013677216545513</v>
      </c>
      <c r="N1554" s="3" t="b">
        <f t="shared" si="299"/>
        <v>0</v>
      </c>
      <c r="O1554" s="3" t="str">
        <f t="shared" si="296"/>
        <v/>
      </c>
      <c r="P1554" s="4" t="str">
        <f t="shared" si="297"/>
        <v/>
      </c>
      <c r="Q1554" s="4" t="str">
        <f t="shared" si="298"/>
        <v/>
      </c>
      <c r="R1554" s="4" t="str">
        <f t="shared" si="291"/>
        <v/>
      </c>
      <c r="S1554" s="4" t="str">
        <f t="shared" si="292"/>
        <v/>
      </c>
      <c r="T1554" s="100" t="str">
        <f t="shared" si="293"/>
        <v/>
      </c>
      <c r="V1554" s="113"/>
    </row>
    <row r="1555" spans="8:22" s="103" customFormat="1" x14ac:dyDescent="0.2">
      <c r="H1555" s="14" t="e">
        <f t="shared" si="294"/>
        <v>#NUM!</v>
      </c>
      <c r="I1555" s="104" t="e">
        <f>IF(ISNUMBER(results!C$38),4*PI()*F1555/((G1555*0.001)^2*results!C$38),4*PI()*F1555/((G1555*0.001)^2*results!D$38))</f>
        <v>#DIV/0!</v>
      </c>
      <c r="J1555" s="15">
        <f t="shared" si="295"/>
        <v>5.6999999999999877</v>
      </c>
      <c r="K1555" s="5">
        <f t="shared" si="288"/>
        <v>302</v>
      </c>
      <c r="L1555" s="1">
        <f t="shared" si="289"/>
        <v>5.6970934865054046</v>
      </c>
      <c r="M1555" s="2">
        <f t="shared" si="290"/>
        <v>18.013677216545513</v>
      </c>
      <c r="N1555" s="3" t="b">
        <f t="shared" si="299"/>
        <v>0</v>
      </c>
      <c r="O1555" s="3" t="str">
        <f t="shared" si="296"/>
        <v/>
      </c>
      <c r="P1555" s="4" t="str">
        <f t="shared" si="297"/>
        <v/>
      </c>
      <c r="Q1555" s="4" t="str">
        <f t="shared" si="298"/>
        <v/>
      </c>
      <c r="R1555" s="4" t="str">
        <f t="shared" si="291"/>
        <v/>
      </c>
      <c r="S1555" s="4" t="str">
        <f t="shared" si="292"/>
        <v/>
      </c>
      <c r="T1555" s="100" t="str">
        <f t="shared" si="293"/>
        <v/>
      </c>
      <c r="V1555" s="113"/>
    </row>
    <row r="1556" spans="8:22" s="103" customFormat="1" x14ac:dyDescent="0.2">
      <c r="H1556" s="14" t="e">
        <f t="shared" si="294"/>
        <v>#NUM!</v>
      </c>
      <c r="I1556" s="104" t="e">
        <f>IF(ISNUMBER(results!C$38),4*PI()*F1556/((G1556*0.001)^2*results!C$38),4*PI()*F1556/((G1556*0.001)^2*results!D$38))</f>
        <v>#DIV/0!</v>
      </c>
      <c r="J1556" s="15">
        <f t="shared" si="295"/>
        <v>5.6999999999999877</v>
      </c>
      <c r="K1556" s="5">
        <f t="shared" si="288"/>
        <v>302</v>
      </c>
      <c r="L1556" s="1">
        <f t="shared" si="289"/>
        <v>5.6970934865054046</v>
      </c>
      <c r="M1556" s="2">
        <f t="shared" si="290"/>
        <v>18.013677216545513</v>
      </c>
      <c r="N1556" s="3" t="b">
        <f t="shared" si="299"/>
        <v>0</v>
      </c>
      <c r="O1556" s="3" t="str">
        <f t="shared" si="296"/>
        <v/>
      </c>
      <c r="P1556" s="4" t="str">
        <f t="shared" si="297"/>
        <v/>
      </c>
      <c r="Q1556" s="4" t="str">
        <f t="shared" si="298"/>
        <v/>
      </c>
      <c r="R1556" s="4" t="str">
        <f t="shared" si="291"/>
        <v/>
      </c>
      <c r="S1556" s="4" t="str">
        <f t="shared" si="292"/>
        <v/>
      </c>
      <c r="T1556" s="100" t="str">
        <f t="shared" si="293"/>
        <v/>
      </c>
      <c r="V1556" s="113"/>
    </row>
    <row r="1557" spans="8:22" s="103" customFormat="1" x14ac:dyDescent="0.2">
      <c r="H1557" s="14" t="e">
        <f t="shared" si="294"/>
        <v>#NUM!</v>
      </c>
      <c r="I1557" s="104" t="e">
        <f>IF(ISNUMBER(results!C$38),4*PI()*F1557/((G1557*0.001)^2*results!C$38),4*PI()*F1557/((G1557*0.001)^2*results!D$38))</f>
        <v>#DIV/0!</v>
      </c>
      <c r="J1557" s="15">
        <f t="shared" si="295"/>
        <v>5.6999999999999877</v>
      </c>
      <c r="K1557" s="5">
        <f t="shared" si="288"/>
        <v>302</v>
      </c>
      <c r="L1557" s="1">
        <f t="shared" si="289"/>
        <v>5.6970934865054046</v>
      </c>
      <c r="M1557" s="2">
        <f t="shared" si="290"/>
        <v>18.013677216545513</v>
      </c>
      <c r="N1557" s="3" t="b">
        <f t="shared" si="299"/>
        <v>0</v>
      </c>
      <c r="O1557" s="3" t="str">
        <f t="shared" si="296"/>
        <v/>
      </c>
      <c r="P1557" s="4" t="str">
        <f t="shared" si="297"/>
        <v/>
      </c>
      <c r="Q1557" s="4" t="str">
        <f t="shared" si="298"/>
        <v/>
      </c>
      <c r="R1557" s="4" t="str">
        <f t="shared" si="291"/>
        <v/>
      </c>
      <c r="S1557" s="4" t="str">
        <f t="shared" si="292"/>
        <v/>
      </c>
      <c r="T1557" s="100" t="str">
        <f t="shared" si="293"/>
        <v/>
      </c>
      <c r="V1557" s="113"/>
    </row>
    <row r="1558" spans="8:22" s="103" customFormat="1" x14ac:dyDescent="0.2">
      <c r="H1558" s="14" t="e">
        <f t="shared" si="294"/>
        <v>#NUM!</v>
      </c>
      <c r="I1558" s="104" t="e">
        <f>IF(ISNUMBER(results!C$38),4*PI()*F1558/((G1558*0.001)^2*results!C$38),4*PI()*F1558/((G1558*0.001)^2*results!D$38))</f>
        <v>#DIV/0!</v>
      </c>
      <c r="J1558" s="15">
        <f t="shared" si="295"/>
        <v>5.6999999999999877</v>
      </c>
      <c r="K1558" s="5">
        <f t="shared" si="288"/>
        <v>302</v>
      </c>
      <c r="L1558" s="1">
        <f t="shared" si="289"/>
        <v>5.6970934865054046</v>
      </c>
      <c r="M1558" s="2">
        <f t="shared" si="290"/>
        <v>18.013677216545513</v>
      </c>
      <c r="N1558" s="3" t="b">
        <f t="shared" si="299"/>
        <v>0</v>
      </c>
      <c r="O1558" s="3" t="str">
        <f t="shared" si="296"/>
        <v/>
      </c>
      <c r="P1558" s="4" t="str">
        <f t="shared" si="297"/>
        <v/>
      </c>
      <c r="Q1558" s="4" t="str">
        <f t="shared" si="298"/>
        <v/>
      </c>
      <c r="R1558" s="4" t="str">
        <f t="shared" si="291"/>
        <v/>
      </c>
      <c r="S1558" s="4" t="str">
        <f t="shared" si="292"/>
        <v/>
      </c>
      <c r="T1558" s="100" t="str">
        <f t="shared" si="293"/>
        <v/>
      </c>
      <c r="V1558" s="113"/>
    </row>
    <row r="1559" spans="8:22" s="103" customFormat="1" x14ac:dyDescent="0.2">
      <c r="H1559" s="14" t="e">
        <f t="shared" si="294"/>
        <v>#NUM!</v>
      </c>
      <c r="I1559" s="104" t="e">
        <f>IF(ISNUMBER(results!C$38),4*PI()*F1559/((G1559*0.001)^2*results!C$38),4*PI()*F1559/((G1559*0.001)^2*results!D$38))</f>
        <v>#DIV/0!</v>
      </c>
      <c r="J1559" s="15">
        <f t="shared" si="295"/>
        <v>5.6999999999999877</v>
      </c>
      <c r="K1559" s="5">
        <f t="shared" si="288"/>
        <v>302</v>
      </c>
      <c r="L1559" s="1">
        <f t="shared" si="289"/>
        <v>5.6970934865054046</v>
      </c>
      <c r="M1559" s="2">
        <f t="shared" si="290"/>
        <v>18.013677216545513</v>
      </c>
      <c r="N1559" s="3" t="b">
        <f t="shared" si="299"/>
        <v>0</v>
      </c>
      <c r="O1559" s="3" t="str">
        <f t="shared" si="296"/>
        <v/>
      </c>
      <c r="P1559" s="4" t="str">
        <f t="shared" si="297"/>
        <v/>
      </c>
      <c r="Q1559" s="4" t="str">
        <f t="shared" si="298"/>
        <v/>
      </c>
      <c r="R1559" s="4" t="str">
        <f t="shared" si="291"/>
        <v/>
      </c>
      <c r="S1559" s="4" t="str">
        <f t="shared" si="292"/>
        <v/>
      </c>
      <c r="T1559" s="100" t="str">
        <f t="shared" si="293"/>
        <v/>
      </c>
      <c r="V1559" s="113"/>
    </row>
    <row r="1560" spans="8:22" s="103" customFormat="1" x14ac:dyDescent="0.2">
      <c r="H1560" s="14" t="e">
        <f t="shared" si="294"/>
        <v>#NUM!</v>
      </c>
      <c r="I1560" s="104" t="e">
        <f>IF(ISNUMBER(results!C$38),4*PI()*F1560/((G1560*0.001)^2*results!C$38),4*PI()*F1560/((G1560*0.001)^2*results!D$38))</f>
        <v>#DIV/0!</v>
      </c>
      <c r="J1560" s="15">
        <f t="shared" si="295"/>
        <v>5.6999999999999877</v>
      </c>
      <c r="K1560" s="5">
        <f t="shared" si="288"/>
        <v>302</v>
      </c>
      <c r="L1560" s="1">
        <f t="shared" si="289"/>
        <v>5.6970934865054046</v>
      </c>
      <c r="M1560" s="2">
        <f t="shared" si="290"/>
        <v>18.013677216545513</v>
      </c>
      <c r="N1560" s="3" t="b">
        <f t="shared" si="299"/>
        <v>0</v>
      </c>
      <c r="O1560" s="3" t="str">
        <f t="shared" si="296"/>
        <v/>
      </c>
      <c r="P1560" s="4" t="str">
        <f t="shared" si="297"/>
        <v/>
      </c>
      <c r="Q1560" s="4" t="str">
        <f t="shared" si="298"/>
        <v/>
      </c>
      <c r="R1560" s="4" t="str">
        <f t="shared" si="291"/>
        <v/>
      </c>
      <c r="S1560" s="4" t="str">
        <f t="shared" si="292"/>
        <v/>
      </c>
      <c r="T1560" s="100" t="str">
        <f t="shared" si="293"/>
        <v/>
      </c>
      <c r="V1560" s="113"/>
    </row>
    <row r="1561" spans="8:22" s="103" customFormat="1" x14ac:dyDescent="0.2">
      <c r="H1561" s="14" t="e">
        <f t="shared" si="294"/>
        <v>#NUM!</v>
      </c>
      <c r="I1561" s="104" t="e">
        <f>IF(ISNUMBER(results!C$38),4*PI()*F1561/((G1561*0.001)^2*results!C$38),4*PI()*F1561/((G1561*0.001)^2*results!D$38))</f>
        <v>#DIV/0!</v>
      </c>
      <c r="J1561" s="15">
        <f t="shared" si="295"/>
        <v>5.6999999999999877</v>
      </c>
      <c r="K1561" s="5">
        <f t="shared" si="288"/>
        <v>302</v>
      </c>
      <c r="L1561" s="1">
        <f t="shared" si="289"/>
        <v>5.6970934865054046</v>
      </c>
      <c r="M1561" s="2">
        <f t="shared" si="290"/>
        <v>18.013677216545513</v>
      </c>
      <c r="N1561" s="3" t="b">
        <f t="shared" si="299"/>
        <v>0</v>
      </c>
      <c r="O1561" s="3" t="str">
        <f t="shared" si="296"/>
        <v/>
      </c>
      <c r="P1561" s="4" t="str">
        <f t="shared" si="297"/>
        <v/>
      </c>
      <c r="Q1561" s="4" t="str">
        <f t="shared" si="298"/>
        <v/>
      </c>
      <c r="R1561" s="4" t="str">
        <f t="shared" si="291"/>
        <v/>
      </c>
      <c r="S1561" s="4" t="str">
        <f t="shared" si="292"/>
        <v/>
      </c>
      <c r="T1561" s="100" t="str">
        <f t="shared" si="293"/>
        <v/>
      </c>
      <c r="V1561" s="113"/>
    </row>
    <row r="1562" spans="8:22" s="103" customFormat="1" x14ac:dyDescent="0.2">
      <c r="H1562" s="14" t="e">
        <f t="shared" si="294"/>
        <v>#NUM!</v>
      </c>
      <c r="I1562" s="104" t="e">
        <f>IF(ISNUMBER(results!C$38),4*PI()*F1562/((G1562*0.001)^2*results!C$38),4*PI()*F1562/((G1562*0.001)^2*results!D$38))</f>
        <v>#DIV/0!</v>
      </c>
      <c r="J1562" s="15">
        <f t="shared" si="295"/>
        <v>5.6999999999999877</v>
      </c>
      <c r="K1562" s="5">
        <f t="shared" si="288"/>
        <v>302</v>
      </c>
      <c r="L1562" s="1">
        <f t="shared" si="289"/>
        <v>5.6970934865054046</v>
      </c>
      <c r="M1562" s="2">
        <f t="shared" si="290"/>
        <v>18.013677216545513</v>
      </c>
      <c r="N1562" s="3" t="b">
        <f t="shared" si="299"/>
        <v>0</v>
      </c>
      <c r="O1562" s="3" t="str">
        <f t="shared" si="296"/>
        <v/>
      </c>
      <c r="P1562" s="4" t="str">
        <f t="shared" si="297"/>
        <v/>
      </c>
      <c r="Q1562" s="4" t="str">
        <f t="shared" si="298"/>
        <v/>
      </c>
      <c r="R1562" s="4" t="str">
        <f t="shared" si="291"/>
        <v/>
      </c>
      <c r="S1562" s="4" t="str">
        <f t="shared" si="292"/>
        <v/>
      </c>
      <c r="T1562" s="100" t="str">
        <f t="shared" si="293"/>
        <v/>
      </c>
      <c r="V1562" s="113"/>
    </row>
    <row r="1563" spans="8:22" s="103" customFormat="1" x14ac:dyDescent="0.2">
      <c r="H1563" s="14" t="e">
        <f t="shared" si="294"/>
        <v>#NUM!</v>
      </c>
      <c r="I1563" s="104" t="e">
        <f>IF(ISNUMBER(results!C$38),4*PI()*F1563/((G1563*0.001)^2*results!C$38),4*PI()*F1563/((G1563*0.001)^2*results!D$38))</f>
        <v>#DIV/0!</v>
      </c>
      <c r="J1563" s="15">
        <f t="shared" si="295"/>
        <v>5.6999999999999877</v>
      </c>
      <c r="K1563" s="5">
        <f t="shared" si="288"/>
        <v>302</v>
      </c>
      <c r="L1563" s="1">
        <f t="shared" si="289"/>
        <v>5.6970934865054046</v>
      </c>
      <c r="M1563" s="2">
        <f t="shared" si="290"/>
        <v>18.013677216545513</v>
      </c>
      <c r="N1563" s="3" t="b">
        <f t="shared" si="299"/>
        <v>0</v>
      </c>
      <c r="O1563" s="3" t="str">
        <f t="shared" si="296"/>
        <v/>
      </c>
      <c r="P1563" s="4" t="str">
        <f t="shared" si="297"/>
        <v/>
      </c>
      <c r="Q1563" s="4" t="str">
        <f t="shared" si="298"/>
        <v/>
      </c>
      <c r="R1563" s="4" t="str">
        <f t="shared" si="291"/>
        <v/>
      </c>
      <c r="S1563" s="4" t="str">
        <f t="shared" si="292"/>
        <v/>
      </c>
      <c r="T1563" s="100" t="str">
        <f t="shared" si="293"/>
        <v/>
      </c>
      <c r="V1563" s="113"/>
    </row>
    <row r="1564" spans="8:22" s="103" customFormat="1" x14ac:dyDescent="0.2">
      <c r="H1564" s="14" t="e">
        <f t="shared" si="294"/>
        <v>#NUM!</v>
      </c>
      <c r="I1564" s="104" t="e">
        <f>IF(ISNUMBER(results!C$38),4*PI()*F1564/((G1564*0.001)^2*results!C$38),4*PI()*F1564/((G1564*0.001)^2*results!D$38))</f>
        <v>#DIV/0!</v>
      </c>
      <c r="J1564" s="15">
        <f t="shared" si="295"/>
        <v>5.6999999999999877</v>
      </c>
      <c r="K1564" s="5">
        <f t="shared" si="288"/>
        <v>302</v>
      </c>
      <c r="L1564" s="1">
        <f t="shared" si="289"/>
        <v>5.6970934865054046</v>
      </c>
      <c r="M1564" s="2">
        <f t="shared" si="290"/>
        <v>18.013677216545513</v>
      </c>
      <c r="N1564" s="3" t="b">
        <f t="shared" si="299"/>
        <v>0</v>
      </c>
      <c r="O1564" s="3" t="str">
        <f t="shared" si="296"/>
        <v/>
      </c>
      <c r="P1564" s="4" t="str">
        <f t="shared" si="297"/>
        <v/>
      </c>
      <c r="Q1564" s="4" t="str">
        <f t="shared" si="298"/>
        <v/>
      </c>
      <c r="R1564" s="4" t="str">
        <f t="shared" si="291"/>
        <v/>
      </c>
      <c r="S1564" s="4" t="str">
        <f t="shared" si="292"/>
        <v/>
      </c>
      <c r="T1564" s="100" t="str">
        <f t="shared" si="293"/>
        <v/>
      </c>
      <c r="V1564" s="113"/>
    </row>
    <row r="1565" spans="8:22" s="103" customFormat="1" x14ac:dyDescent="0.2">
      <c r="H1565" s="14" t="e">
        <f t="shared" si="294"/>
        <v>#NUM!</v>
      </c>
      <c r="I1565" s="104" t="e">
        <f>IF(ISNUMBER(results!C$38),4*PI()*F1565/((G1565*0.001)^2*results!C$38),4*PI()*F1565/((G1565*0.001)^2*results!D$38))</f>
        <v>#DIV/0!</v>
      </c>
      <c r="J1565" s="15">
        <f t="shared" si="295"/>
        <v>5.6999999999999877</v>
      </c>
      <c r="K1565" s="5">
        <f t="shared" si="288"/>
        <v>302</v>
      </c>
      <c r="L1565" s="1">
        <f t="shared" si="289"/>
        <v>5.6970934865054046</v>
      </c>
      <c r="M1565" s="2">
        <f t="shared" si="290"/>
        <v>18.013677216545513</v>
      </c>
      <c r="N1565" s="3" t="b">
        <f t="shared" si="299"/>
        <v>0</v>
      </c>
      <c r="O1565" s="3" t="str">
        <f t="shared" si="296"/>
        <v/>
      </c>
      <c r="P1565" s="4" t="str">
        <f t="shared" si="297"/>
        <v/>
      </c>
      <c r="Q1565" s="4" t="str">
        <f t="shared" si="298"/>
        <v/>
      </c>
      <c r="R1565" s="4" t="str">
        <f t="shared" si="291"/>
        <v/>
      </c>
      <c r="S1565" s="4" t="str">
        <f t="shared" si="292"/>
        <v/>
      </c>
      <c r="T1565" s="100" t="str">
        <f t="shared" si="293"/>
        <v/>
      </c>
      <c r="V1565" s="113"/>
    </row>
    <row r="1566" spans="8:22" s="103" customFormat="1" x14ac:dyDescent="0.2">
      <c r="H1566" s="14" t="e">
        <f t="shared" si="294"/>
        <v>#NUM!</v>
      </c>
      <c r="I1566" s="104" t="e">
        <f>IF(ISNUMBER(results!C$38),4*PI()*F1566/((G1566*0.001)^2*results!C$38),4*PI()*F1566/((G1566*0.001)^2*results!D$38))</f>
        <v>#DIV/0!</v>
      </c>
      <c r="J1566" s="15">
        <f t="shared" si="295"/>
        <v>5.6999999999999877</v>
      </c>
      <c r="K1566" s="5">
        <f t="shared" si="288"/>
        <v>302</v>
      </c>
      <c r="L1566" s="1">
        <f t="shared" si="289"/>
        <v>5.6970934865054046</v>
      </c>
      <c r="M1566" s="2">
        <f t="shared" si="290"/>
        <v>18.013677216545513</v>
      </c>
      <c r="N1566" s="3" t="b">
        <f t="shared" si="299"/>
        <v>0</v>
      </c>
      <c r="O1566" s="3" t="str">
        <f t="shared" si="296"/>
        <v/>
      </c>
      <c r="P1566" s="4" t="str">
        <f t="shared" si="297"/>
        <v/>
      </c>
      <c r="Q1566" s="4" t="str">
        <f t="shared" si="298"/>
        <v/>
      </c>
      <c r="R1566" s="4" t="str">
        <f t="shared" si="291"/>
        <v/>
      </c>
      <c r="S1566" s="4" t="str">
        <f t="shared" si="292"/>
        <v/>
      </c>
      <c r="T1566" s="100" t="str">
        <f t="shared" si="293"/>
        <v/>
      </c>
      <c r="V1566" s="113"/>
    </row>
    <row r="1567" spans="8:22" s="103" customFormat="1" x14ac:dyDescent="0.2">
      <c r="H1567" s="14" t="e">
        <f t="shared" si="294"/>
        <v>#NUM!</v>
      </c>
      <c r="I1567" s="104" t="e">
        <f>IF(ISNUMBER(results!C$38),4*PI()*F1567/((G1567*0.001)^2*results!C$38),4*PI()*F1567/((G1567*0.001)^2*results!D$38))</f>
        <v>#DIV/0!</v>
      </c>
      <c r="J1567" s="15">
        <f t="shared" si="295"/>
        <v>5.6999999999999877</v>
      </c>
      <c r="K1567" s="5">
        <f t="shared" si="288"/>
        <v>302</v>
      </c>
      <c r="L1567" s="1">
        <f t="shared" si="289"/>
        <v>5.6970934865054046</v>
      </c>
      <c r="M1567" s="2">
        <f t="shared" si="290"/>
        <v>18.013677216545513</v>
      </c>
      <c r="N1567" s="3" t="b">
        <f t="shared" si="299"/>
        <v>0</v>
      </c>
      <c r="O1567" s="3" t="str">
        <f t="shared" si="296"/>
        <v/>
      </c>
      <c r="P1567" s="4" t="str">
        <f t="shared" si="297"/>
        <v/>
      </c>
      <c r="Q1567" s="4" t="str">
        <f t="shared" si="298"/>
        <v/>
      </c>
      <c r="R1567" s="4" t="str">
        <f t="shared" si="291"/>
        <v/>
      </c>
      <c r="S1567" s="4" t="str">
        <f t="shared" si="292"/>
        <v/>
      </c>
      <c r="T1567" s="100" t="str">
        <f t="shared" si="293"/>
        <v/>
      </c>
      <c r="V1567" s="113"/>
    </row>
    <row r="1568" spans="8:22" s="103" customFormat="1" x14ac:dyDescent="0.2">
      <c r="H1568" s="14" t="e">
        <f t="shared" si="294"/>
        <v>#NUM!</v>
      </c>
      <c r="I1568" s="104" t="e">
        <f>IF(ISNUMBER(results!C$38),4*PI()*F1568/((G1568*0.001)^2*results!C$38),4*PI()*F1568/((G1568*0.001)^2*results!D$38))</f>
        <v>#DIV/0!</v>
      </c>
      <c r="J1568" s="15">
        <f t="shared" si="295"/>
        <v>5.6999999999999877</v>
      </c>
      <c r="K1568" s="5">
        <f t="shared" si="288"/>
        <v>302</v>
      </c>
      <c r="L1568" s="1">
        <f t="shared" si="289"/>
        <v>5.6970934865054046</v>
      </c>
      <c r="M1568" s="2">
        <f t="shared" si="290"/>
        <v>18.013677216545513</v>
      </c>
      <c r="N1568" s="3" t="b">
        <f t="shared" si="299"/>
        <v>0</v>
      </c>
      <c r="O1568" s="3" t="str">
        <f t="shared" si="296"/>
        <v/>
      </c>
      <c r="P1568" s="4" t="str">
        <f t="shared" si="297"/>
        <v/>
      </c>
      <c r="Q1568" s="4" t="str">
        <f t="shared" si="298"/>
        <v/>
      </c>
      <c r="R1568" s="4" t="str">
        <f t="shared" si="291"/>
        <v/>
      </c>
      <c r="S1568" s="4" t="str">
        <f t="shared" si="292"/>
        <v/>
      </c>
      <c r="T1568" s="100" t="str">
        <f t="shared" si="293"/>
        <v/>
      </c>
      <c r="V1568" s="113"/>
    </row>
    <row r="1569" spans="8:22" s="103" customFormat="1" x14ac:dyDescent="0.2">
      <c r="H1569" s="14" t="e">
        <f t="shared" si="294"/>
        <v>#NUM!</v>
      </c>
      <c r="I1569" s="104" t="e">
        <f>IF(ISNUMBER(results!C$38),4*PI()*F1569/((G1569*0.001)^2*results!C$38),4*PI()*F1569/((G1569*0.001)^2*results!D$38))</f>
        <v>#DIV/0!</v>
      </c>
      <c r="J1569" s="15">
        <f t="shared" si="295"/>
        <v>5.6999999999999877</v>
      </c>
      <c r="K1569" s="5">
        <f t="shared" si="288"/>
        <v>302</v>
      </c>
      <c r="L1569" s="1">
        <f t="shared" si="289"/>
        <v>5.6970934865054046</v>
      </c>
      <c r="M1569" s="2">
        <f t="shared" si="290"/>
        <v>18.013677216545513</v>
      </c>
      <c r="N1569" s="3" t="b">
        <f t="shared" si="299"/>
        <v>0</v>
      </c>
      <c r="O1569" s="3" t="str">
        <f t="shared" si="296"/>
        <v/>
      </c>
      <c r="P1569" s="4" t="str">
        <f t="shared" si="297"/>
        <v/>
      </c>
      <c r="Q1569" s="4" t="str">
        <f t="shared" si="298"/>
        <v/>
      </c>
      <c r="R1569" s="4" t="str">
        <f t="shared" si="291"/>
        <v/>
      </c>
      <c r="S1569" s="4" t="str">
        <f t="shared" si="292"/>
        <v/>
      </c>
      <c r="T1569" s="100" t="str">
        <f t="shared" si="293"/>
        <v/>
      </c>
      <c r="V1569" s="113"/>
    </row>
    <row r="1570" spans="8:22" s="103" customFormat="1" x14ac:dyDescent="0.2">
      <c r="H1570" s="14" t="e">
        <f t="shared" si="294"/>
        <v>#NUM!</v>
      </c>
      <c r="I1570" s="104" t="e">
        <f>IF(ISNUMBER(results!C$38),4*PI()*F1570/((G1570*0.001)^2*results!C$38),4*PI()*F1570/((G1570*0.001)^2*results!D$38))</f>
        <v>#DIV/0!</v>
      </c>
      <c r="J1570" s="15">
        <f t="shared" si="295"/>
        <v>5.6999999999999877</v>
      </c>
      <c r="K1570" s="5">
        <f t="shared" si="288"/>
        <v>302</v>
      </c>
      <c r="L1570" s="1">
        <f t="shared" si="289"/>
        <v>5.6970934865054046</v>
      </c>
      <c r="M1570" s="2">
        <f t="shared" si="290"/>
        <v>18.013677216545513</v>
      </c>
      <c r="N1570" s="3" t="b">
        <f t="shared" si="299"/>
        <v>0</v>
      </c>
      <c r="O1570" s="3" t="str">
        <f t="shared" si="296"/>
        <v/>
      </c>
      <c r="P1570" s="4" t="str">
        <f t="shared" si="297"/>
        <v/>
      </c>
      <c r="Q1570" s="4" t="str">
        <f t="shared" si="298"/>
        <v/>
      </c>
      <c r="R1570" s="4" t="str">
        <f t="shared" si="291"/>
        <v/>
      </c>
      <c r="S1570" s="4" t="str">
        <f t="shared" si="292"/>
        <v/>
      </c>
      <c r="T1570" s="100" t="str">
        <f t="shared" si="293"/>
        <v/>
      </c>
      <c r="V1570" s="113"/>
    </row>
    <row r="1571" spans="8:22" s="103" customFormat="1" x14ac:dyDescent="0.2">
      <c r="H1571" s="14" t="e">
        <f t="shared" si="294"/>
        <v>#NUM!</v>
      </c>
      <c r="I1571" s="104" t="e">
        <f>IF(ISNUMBER(results!C$38),4*PI()*F1571/((G1571*0.001)^2*results!C$38),4*PI()*F1571/((G1571*0.001)^2*results!D$38))</f>
        <v>#DIV/0!</v>
      </c>
      <c r="J1571" s="15">
        <f t="shared" si="295"/>
        <v>5.6999999999999877</v>
      </c>
      <c r="K1571" s="5">
        <f t="shared" si="288"/>
        <v>302</v>
      </c>
      <c r="L1571" s="1">
        <f t="shared" si="289"/>
        <v>5.6970934865054046</v>
      </c>
      <c r="M1571" s="2">
        <f t="shared" si="290"/>
        <v>18.013677216545513</v>
      </c>
      <c r="N1571" s="3" t="b">
        <f t="shared" si="299"/>
        <v>0</v>
      </c>
      <c r="O1571" s="3" t="str">
        <f t="shared" si="296"/>
        <v/>
      </c>
      <c r="P1571" s="4" t="str">
        <f t="shared" si="297"/>
        <v/>
      </c>
      <c r="Q1571" s="4" t="str">
        <f t="shared" si="298"/>
        <v/>
      </c>
      <c r="R1571" s="4" t="str">
        <f t="shared" si="291"/>
        <v/>
      </c>
      <c r="S1571" s="4" t="str">
        <f t="shared" si="292"/>
        <v/>
      </c>
      <c r="T1571" s="100" t="str">
        <f t="shared" si="293"/>
        <v/>
      </c>
      <c r="V1571" s="113"/>
    </row>
    <row r="1572" spans="8:22" s="103" customFormat="1" x14ac:dyDescent="0.2">
      <c r="H1572" s="14" t="e">
        <f t="shared" si="294"/>
        <v>#NUM!</v>
      </c>
      <c r="I1572" s="104" t="e">
        <f>IF(ISNUMBER(results!C$38),4*PI()*F1572/((G1572*0.001)^2*results!C$38),4*PI()*F1572/((G1572*0.001)^2*results!D$38))</f>
        <v>#DIV/0!</v>
      </c>
      <c r="J1572" s="15">
        <f t="shared" si="295"/>
        <v>5.6999999999999877</v>
      </c>
      <c r="K1572" s="5">
        <f t="shared" si="288"/>
        <v>302</v>
      </c>
      <c r="L1572" s="1">
        <f t="shared" si="289"/>
        <v>5.6970934865054046</v>
      </c>
      <c r="M1572" s="2">
        <f t="shared" si="290"/>
        <v>18.013677216545513</v>
      </c>
      <c r="N1572" s="3" t="b">
        <f t="shared" si="299"/>
        <v>0</v>
      </c>
      <c r="O1572" s="3" t="str">
        <f t="shared" si="296"/>
        <v/>
      </c>
      <c r="P1572" s="4" t="str">
        <f t="shared" si="297"/>
        <v/>
      </c>
      <c r="Q1572" s="4" t="str">
        <f t="shared" si="298"/>
        <v/>
      </c>
      <c r="R1572" s="4" t="str">
        <f t="shared" si="291"/>
        <v/>
      </c>
      <c r="S1572" s="4" t="str">
        <f t="shared" si="292"/>
        <v/>
      </c>
      <c r="T1572" s="100" t="str">
        <f t="shared" si="293"/>
        <v/>
      </c>
      <c r="V1572" s="113"/>
    </row>
    <row r="1573" spans="8:22" s="103" customFormat="1" x14ac:dyDescent="0.2">
      <c r="H1573" s="14" t="e">
        <f t="shared" si="294"/>
        <v>#NUM!</v>
      </c>
      <c r="I1573" s="104" t="e">
        <f>IF(ISNUMBER(results!C$38),4*PI()*F1573/((G1573*0.001)^2*results!C$38),4*PI()*F1573/((G1573*0.001)^2*results!D$38))</f>
        <v>#DIV/0!</v>
      </c>
      <c r="J1573" s="15">
        <f t="shared" si="295"/>
        <v>5.6999999999999877</v>
      </c>
      <c r="K1573" s="5">
        <f t="shared" si="288"/>
        <v>302</v>
      </c>
      <c r="L1573" s="1">
        <f t="shared" si="289"/>
        <v>5.6970934865054046</v>
      </c>
      <c r="M1573" s="2">
        <f t="shared" si="290"/>
        <v>18.013677216545513</v>
      </c>
      <c r="N1573" s="3" t="b">
        <f t="shared" si="299"/>
        <v>0</v>
      </c>
      <c r="O1573" s="3" t="str">
        <f t="shared" si="296"/>
        <v/>
      </c>
      <c r="P1573" s="4" t="str">
        <f t="shared" si="297"/>
        <v/>
      </c>
      <c r="Q1573" s="4" t="str">
        <f t="shared" si="298"/>
        <v/>
      </c>
      <c r="R1573" s="4" t="str">
        <f t="shared" si="291"/>
        <v/>
      </c>
      <c r="S1573" s="4" t="str">
        <f t="shared" si="292"/>
        <v/>
      </c>
      <c r="T1573" s="100" t="str">
        <f t="shared" si="293"/>
        <v/>
      </c>
      <c r="V1573" s="113"/>
    </row>
    <row r="1574" spans="8:22" s="103" customFormat="1" x14ac:dyDescent="0.2">
      <c r="H1574" s="14" t="e">
        <f t="shared" si="294"/>
        <v>#NUM!</v>
      </c>
      <c r="I1574" s="104" t="e">
        <f>IF(ISNUMBER(results!C$38),4*PI()*F1574/((G1574*0.001)^2*results!C$38),4*PI()*F1574/((G1574*0.001)^2*results!D$38))</f>
        <v>#DIV/0!</v>
      </c>
      <c r="J1574" s="15">
        <f t="shared" si="295"/>
        <v>5.6999999999999877</v>
      </c>
      <c r="K1574" s="5">
        <f t="shared" si="288"/>
        <v>302</v>
      </c>
      <c r="L1574" s="1">
        <f t="shared" si="289"/>
        <v>5.6970934865054046</v>
      </c>
      <c r="M1574" s="2">
        <f t="shared" si="290"/>
        <v>18.013677216545513</v>
      </c>
      <c r="N1574" s="3" t="b">
        <f t="shared" si="299"/>
        <v>0</v>
      </c>
      <c r="O1574" s="3" t="str">
        <f t="shared" si="296"/>
        <v/>
      </c>
      <c r="P1574" s="4" t="str">
        <f t="shared" si="297"/>
        <v/>
      </c>
      <c r="Q1574" s="4" t="str">
        <f t="shared" si="298"/>
        <v/>
      </c>
      <c r="R1574" s="4" t="str">
        <f t="shared" si="291"/>
        <v/>
      </c>
      <c r="S1574" s="4" t="str">
        <f t="shared" si="292"/>
        <v/>
      </c>
      <c r="T1574" s="100" t="str">
        <f t="shared" si="293"/>
        <v/>
      </c>
      <c r="V1574" s="113"/>
    </row>
    <row r="1575" spans="8:22" s="103" customFormat="1" x14ac:dyDescent="0.2">
      <c r="H1575" s="14" t="e">
        <f t="shared" si="294"/>
        <v>#NUM!</v>
      </c>
      <c r="I1575" s="104" t="e">
        <f>IF(ISNUMBER(results!C$38),4*PI()*F1575/((G1575*0.001)^2*results!C$38),4*PI()*F1575/((G1575*0.001)^2*results!D$38))</f>
        <v>#DIV/0!</v>
      </c>
      <c r="J1575" s="15">
        <f t="shared" si="295"/>
        <v>5.6999999999999877</v>
      </c>
      <c r="K1575" s="5">
        <f t="shared" si="288"/>
        <v>302</v>
      </c>
      <c r="L1575" s="1">
        <f t="shared" si="289"/>
        <v>5.6970934865054046</v>
      </c>
      <c r="M1575" s="2">
        <f t="shared" si="290"/>
        <v>18.013677216545513</v>
      </c>
      <c r="N1575" s="3" t="b">
        <f t="shared" si="299"/>
        <v>0</v>
      </c>
      <c r="O1575" s="3" t="str">
        <f t="shared" si="296"/>
        <v/>
      </c>
      <c r="P1575" s="4" t="str">
        <f t="shared" si="297"/>
        <v/>
      </c>
      <c r="Q1575" s="4" t="str">
        <f t="shared" si="298"/>
        <v/>
      </c>
      <c r="R1575" s="4" t="str">
        <f t="shared" si="291"/>
        <v/>
      </c>
      <c r="S1575" s="4" t="str">
        <f t="shared" si="292"/>
        <v/>
      </c>
      <c r="T1575" s="100" t="str">
        <f t="shared" si="293"/>
        <v/>
      </c>
      <c r="V1575" s="113"/>
    </row>
    <row r="1576" spans="8:22" s="103" customFormat="1" x14ac:dyDescent="0.2">
      <c r="H1576" s="14" t="e">
        <f t="shared" si="294"/>
        <v>#NUM!</v>
      </c>
      <c r="I1576" s="104" t="e">
        <f>IF(ISNUMBER(results!C$38),4*PI()*F1576/((G1576*0.001)^2*results!C$38),4*PI()*F1576/((G1576*0.001)^2*results!D$38))</f>
        <v>#DIV/0!</v>
      </c>
      <c r="J1576" s="15">
        <f t="shared" si="295"/>
        <v>5.6999999999999877</v>
      </c>
      <c r="K1576" s="5">
        <f t="shared" si="288"/>
        <v>302</v>
      </c>
      <c r="L1576" s="1">
        <f t="shared" si="289"/>
        <v>5.6970934865054046</v>
      </c>
      <c r="M1576" s="2">
        <f t="shared" si="290"/>
        <v>18.013677216545513</v>
      </c>
      <c r="N1576" s="3" t="b">
        <f t="shared" si="299"/>
        <v>0</v>
      </c>
      <c r="O1576" s="3" t="str">
        <f t="shared" si="296"/>
        <v/>
      </c>
      <c r="P1576" s="4" t="str">
        <f t="shared" si="297"/>
        <v/>
      </c>
      <c r="Q1576" s="4" t="str">
        <f t="shared" si="298"/>
        <v/>
      </c>
      <c r="R1576" s="4" t="str">
        <f t="shared" si="291"/>
        <v/>
      </c>
      <c r="S1576" s="4" t="str">
        <f t="shared" si="292"/>
        <v/>
      </c>
      <c r="T1576" s="100" t="str">
        <f t="shared" si="293"/>
        <v/>
      </c>
      <c r="V1576" s="113"/>
    </row>
    <row r="1577" spans="8:22" s="103" customFormat="1" x14ac:dyDescent="0.2">
      <c r="H1577" s="14" t="e">
        <f t="shared" si="294"/>
        <v>#NUM!</v>
      </c>
      <c r="I1577" s="104" t="e">
        <f>IF(ISNUMBER(results!C$38),4*PI()*F1577/((G1577*0.001)^2*results!C$38),4*PI()*F1577/((G1577*0.001)^2*results!D$38))</f>
        <v>#DIV/0!</v>
      </c>
      <c r="J1577" s="15">
        <f t="shared" si="295"/>
        <v>5.6999999999999877</v>
      </c>
      <c r="K1577" s="5">
        <f t="shared" si="288"/>
        <v>302</v>
      </c>
      <c r="L1577" s="1">
        <f t="shared" si="289"/>
        <v>5.6970934865054046</v>
      </c>
      <c r="M1577" s="2">
        <f t="shared" si="290"/>
        <v>18.013677216545513</v>
      </c>
      <c r="N1577" s="3" t="b">
        <f t="shared" si="299"/>
        <v>0</v>
      </c>
      <c r="O1577" s="3" t="str">
        <f t="shared" si="296"/>
        <v/>
      </c>
      <c r="P1577" s="4" t="str">
        <f t="shared" si="297"/>
        <v/>
      </c>
      <c r="Q1577" s="4" t="str">
        <f t="shared" si="298"/>
        <v/>
      </c>
      <c r="R1577" s="4" t="str">
        <f t="shared" si="291"/>
        <v/>
      </c>
      <c r="S1577" s="4" t="str">
        <f t="shared" si="292"/>
        <v/>
      </c>
      <c r="T1577" s="100" t="str">
        <f t="shared" si="293"/>
        <v/>
      </c>
      <c r="V1577" s="113"/>
    </row>
    <row r="1578" spans="8:22" s="103" customFormat="1" x14ac:dyDescent="0.2">
      <c r="H1578" s="14" t="e">
        <f t="shared" si="294"/>
        <v>#NUM!</v>
      </c>
      <c r="I1578" s="104" t="e">
        <f>IF(ISNUMBER(results!C$38),4*PI()*F1578/((G1578*0.001)^2*results!C$38),4*PI()*F1578/((G1578*0.001)^2*results!D$38))</f>
        <v>#DIV/0!</v>
      </c>
      <c r="J1578" s="15">
        <f t="shared" si="295"/>
        <v>5.6999999999999877</v>
      </c>
      <c r="K1578" s="5">
        <f t="shared" si="288"/>
        <v>302</v>
      </c>
      <c r="L1578" s="1">
        <f t="shared" si="289"/>
        <v>5.6970934865054046</v>
      </c>
      <c r="M1578" s="2">
        <f t="shared" si="290"/>
        <v>18.013677216545513</v>
      </c>
      <c r="N1578" s="3" t="b">
        <f t="shared" si="299"/>
        <v>0</v>
      </c>
      <c r="O1578" s="3" t="str">
        <f t="shared" si="296"/>
        <v/>
      </c>
      <c r="P1578" s="4" t="str">
        <f t="shared" si="297"/>
        <v/>
      </c>
      <c r="Q1578" s="4" t="str">
        <f t="shared" si="298"/>
        <v/>
      </c>
      <c r="R1578" s="4" t="str">
        <f t="shared" si="291"/>
        <v/>
      </c>
      <c r="S1578" s="4" t="str">
        <f t="shared" si="292"/>
        <v/>
      </c>
      <c r="T1578" s="100" t="str">
        <f t="shared" si="293"/>
        <v/>
      </c>
      <c r="V1578" s="113"/>
    </row>
    <row r="1579" spans="8:22" s="103" customFormat="1" x14ac:dyDescent="0.2">
      <c r="H1579" s="14" t="e">
        <f t="shared" si="294"/>
        <v>#NUM!</v>
      </c>
      <c r="I1579" s="104" t="e">
        <f>IF(ISNUMBER(results!C$38),4*PI()*F1579/((G1579*0.001)^2*results!C$38),4*PI()*F1579/((G1579*0.001)^2*results!D$38))</f>
        <v>#DIV/0!</v>
      </c>
      <c r="J1579" s="15">
        <f t="shared" si="295"/>
        <v>5.6999999999999877</v>
      </c>
      <c r="K1579" s="5">
        <f t="shared" si="288"/>
        <v>302</v>
      </c>
      <c r="L1579" s="1">
        <f t="shared" si="289"/>
        <v>5.6970934865054046</v>
      </c>
      <c r="M1579" s="2">
        <f t="shared" si="290"/>
        <v>18.013677216545513</v>
      </c>
      <c r="N1579" s="3" t="b">
        <f t="shared" si="299"/>
        <v>0</v>
      </c>
      <c r="O1579" s="3" t="str">
        <f t="shared" si="296"/>
        <v/>
      </c>
      <c r="P1579" s="4" t="str">
        <f t="shared" si="297"/>
        <v/>
      </c>
      <c r="Q1579" s="4" t="str">
        <f t="shared" si="298"/>
        <v/>
      </c>
      <c r="R1579" s="4" t="str">
        <f t="shared" si="291"/>
        <v/>
      </c>
      <c r="S1579" s="4" t="str">
        <f t="shared" si="292"/>
        <v/>
      </c>
      <c r="T1579" s="100" t="str">
        <f t="shared" si="293"/>
        <v/>
      </c>
      <c r="V1579" s="113"/>
    </row>
    <row r="1580" spans="8:22" s="103" customFormat="1" x14ac:dyDescent="0.2">
      <c r="H1580" s="14" t="e">
        <f t="shared" si="294"/>
        <v>#NUM!</v>
      </c>
      <c r="I1580" s="104" t="e">
        <f>IF(ISNUMBER(results!C$38),4*PI()*F1580/((G1580*0.001)^2*results!C$38),4*PI()*F1580/((G1580*0.001)^2*results!D$38))</f>
        <v>#DIV/0!</v>
      </c>
      <c r="J1580" s="15">
        <f t="shared" si="295"/>
        <v>5.6999999999999877</v>
      </c>
      <c r="K1580" s="5">
        <f t="shared" si="288"/>
        <v>302</v>
      </c>
      <c r="L1580" s="1">
        <f t="shared" si="289"/>
        <v>5.6970934865054046</v>
      </c>
      <c r="M1580" s="2">
        <f t="shared" si="290"/>
        <v>18.013677216545513</v>
      </c>
      <c r="N1580" s="3" t="b">
        <f t="shared" si="299"/>
        <v>0</v>
      </c>
      <c r="O1580" s="3" t="str">
        <f t="shared" si="296"/>
        <v/>
      </c>
      <c r="P1580" s="4" t="str">
        <f t="shared" si="297"/>
        <v/>
      </c>
      <c r="Q1580" s="4" t="str">
        <f t="shared" si="298"/>
        <v/>
      </c>
      <c r="R1580" s="4" t="str">
        <f t="shared" si="291"/>
        <v/>
      </c>
      <c r="S1580" s="4" t="str">
        <f t="shared" si="292"/>
        <v/>
      </c>
      <c r="T1580" s="100" t="str">
        <f t="shared" si="293"/>
        <v/>
      </c>
      <c r="V1580" s="113"/>
    </row>
    <row r="1581" spans="8:22" s="103" customFormat="1" x14ac:dyDescent="0.2">
      <c r="H1581" s="14" t="e">
        <f t="shared" si="294"/>
        <v>#NUM!</v>
      </c>
      <c r="I1581" s="104" t="e">
        <f>IF(ISNUMBER(results!C$38),4*PI()*F1581/((G1581*0.001)^2*results!C$38),4*PI()*F1581/((G1581*0.001)^2*results!D$38))</f>
        <v>#DIV/0!</v>
      </c>
      <c r="J1581" s="15">
        <f t="shared" si="295"/>
        <v>5.6999999999999877</v>
      </c>
      <c r="K1581" s="5">
        <f t="shared" si="288"/>
        <v>302</v>
      </c>
      <c r="L1581" s="1">
        <f t="shared" si="289"/>
        <v>5.6970934865054046</v>
      </c>
      <c r="M1581" s="2">
        <f t="shared" si="290"/>
        <v>18.013677216545513</v>
      </c>
      <c r="N1581" s="3" t="b">
        <f t="shared" si="299"/>
        <v>0</v>
      </c>
      <c r="O1581" s="3" t="str">
        <f t="shared" si="296"/>
        <v/>
      </c>
      <c r="P1581" s="4" t="str">
        <f t="shared" si="297"/>
        <v/>
      </c>
      <c r="Q1581" s="4" t="str">
        <f t="shared" si="298"/>
        <v/>
      </c>
      <c r="R1581" s="4" t="str">
        <f t="shared" si="291"/>
        <v/>
      </c>
      <c r="S1581" s="4" t="str">
        <f t="shared" si="292"/>
        <v/>
      </c>
      <c r="T1581" s="100" t="str">
        <f t="shared" si="293"/>
        <v/>
      </c>
      <c r="V1581" s="113"/>
    </row>
    <row r="1582" spans="8:22" s="103" customFormat="1" x14ac:dyDescent="0.2">
      <c r="H1582" s="14" t="e">
        <f t="shared" si="294"/>
        <v>#NUM!</v>
      </c>
      <c r="I1582" s="104" t="e">
        <f>IF(ISNUMBER(results!C$38),4*PI()*F1582/((G1582*0.001)^2*results!C$38),4*PI()*F1582/((G1582*0.001)^2*results!D$38))</f>
        <v>#DIV/0!</v>
      </c>
      <c r="J1582" s="15">
        <f t="shared" si="295"/>
        <v>5.6999999999999877</v>
      </c>
      <c r="K1582" s="5">
        <f t="shared" si="288"/>
        <v>302</v>
      </c>
      <c r="L1582" s="1">
        <f t="shared" si="289"/>
        <v>5.6970934865054046</v>
      </c>
      <c r="M1582" s="2">
        <f t="shared" si="290"/>
        <v>18.013677216545513</v>
      </c>
      <c r="N1582" s="3" t="b">
        <f t="shared" si="299"/>
        <v>0</v>
      </c>
      <c r="O1582" s="3" t="str">
        <f t="shared" si="296"/>
        <v/>
      </c>
      <c r="P1582" s="4" t="str">
        <f t="shared" si="297"/>
        <v/>
      </c>
      <c r="Q1582" s="4" t="str">
        <f t="shared" si="298"/>
        <v/>
      </c>
      <c r="R1582" s="4" t="str">
        <f t="shared" si="291"/>
        <v/>
      </c>
      <c r="S1582" s="4" t="str">
        <f t="shared" si="292"/>
        <v/>
      </c>
      <c r="T1582" s="100" t="str">
        <f t="shared" si="293"/>
        <v/>
      </c>
      <c r="V1582" s="113"/>
    </row>
    <row r="1583" spans="8:22" s="103" customFormat="1" x14ac:dyDescent="0.2">
      <c r="H1583" s="14" t="e">
        <f t="shared" si="294"/>
        <v>#NUM!</v>
      </c>
      <c r="I1583" s="104" t="e">
        <f>IF(ISNUMBER(results!C$38),4*PI()*F1583/((G1583*0.001)^2*results!C$38),4*PI()*F1583/((G1583*0.001)^2*results!D$38))</f>
        <v>#DIV/0!</v>
      </c>
      <c r="J1583" s="15">
        <f t="shared" si="295"/>
        <v>5.6999999999999877</v>
      </c>
      <c r="K1583" s="5">
        <f t="shared" si="288"/>
        <v>302</v>
      </c>
      <c r="L1583" s="1">
        <f t="shared" si="289"/>
        <v>5.6970934865054046</v>
      </c>
      <c r="M1583" s="2">
        <f t="shared" si="290"/>
        <v>18.013677216545513</v>
      </c>
      <c r="N1583" s="3" t="b">
        <f t="shared" si="299"/>
        <v>0</v>
      </c>
      <c r="O1583" s="3" t="str">
        <f t="shared" si="296"/>
        <v/>
      </c>
      <c r="P1583" s="4" t="str">
        <f t="shared" si="297"/>
        <v/>
      </c>
      <c r="Q1583" s="4" t="str">
        <f t="shared" si="298"/>
        <v/>
      </c>
      <c r="R1583" s="4" t="str">
        <f t="shared" si="291"/>
        <v/>
      </c>
      <c r="S1583" s="4" t="str">
        <f t="shared" si="292"/>
        <v/>
      </c>
      <c r="T1583" s="100" t="str">
        <f t="shared" si="293"/>
        <v/>
      </c>
      <c r="V1583" s="113"/>
    </row>
    <row r="1584" spans="8:22" s="103" customFormat="1" x14ac:dyDescent="0.2">
      <c r="H1584" s="14" t="e">
        <f t="shared" si="294"/>
        <v>#NUM!</v>
      </c>
      <c r="I1584" s="104" t="e">
        <f>IF(ISNUMBER(results!C$38),4*PI()*F1584/((G1584*0.001)^2*results!C$38),4*PI()*F1584/((G1584*0.001)^2*results!D$38))</f>
        <v>#DIV/0!</v>
      </c>
      <c r="J1584" s="15">
        <f t="shared" si="295"/>
        <v>5.6999999999999877</v>
      </c>
      <c r="K1584" s="5">
        <f t="shared" si="288"/>
        <v>302</v>
      </c>
      <c r="L1584" s="1">
        <f t="shared" si="289"/>
        <v>5.6970934865054046</v>
      </c>
      <c r="M1584" s="2">
        <f t="shared" si="290"/>
        <v>18.013677216545513</v>
      </c>
      <c r="N1584" s="3" t="b">
        <f t="shared" si="299"/>
        <v>0</v>
      </c>
      <c r="O1584" s="3" t="str">
        <f t="shared" si="296"/>
        <v/>
      </c>
      <c r="P1584" s="4" t="str">
        <f t="shared" si="297"/>
        <v/>
      </c>
      <c r="Q1584" s="4" t="str">
        <f t="shared" si="298"/>
        <v/>
      </c>
      <c r="R1584" s="4" t="str">
        <f t="shared" si="291"/>
        <v/>
      </c>
      <c r="S1584" s="4" t="str">
        <f t="shared" si="292"/>
        <v/>
      </c>
      <c r="T1584" s="100" t="str">
        <f t="shared" si="293"/>
        <v/>
      </c>
      <c r="V1584" s="113"/>
    </row>
    <row r="1585" spans="8:22" s="103" customFormat="1" x14ac:dyDescent="0.2">
      <c r="H1585" s="14" t="e">
        <f t="shared" si="294"/>
        <v>#NUM!</v>
      </c>
      <c r="I1585" s="104" t="e">
        <f>IF(ISNUMBER(results!C$38),4*PI()*F1585/((G1585*0.001)^2*results!C$38),4*PI()*F1585/((G1585*0.001)^2*results!D$38))</f>
        <v>#DIV/0!</v>
      </c>
      <c r="J1585" s="15">
        <f t="shared" si="295"/>
        <v>5.6999999999999877</v>
      </c>
      <c r="K1585" s="5">
        <f t="shared" si="288"/>
        <v>302</v>
      </c>
      <c r="L1585" s="1">
        <f t="shared" si="289"/>
        <v>5.6970934865054046</v>
      </c>
      <c r="M1585" s="2">
        <f t="shared" si="290"/>
        <v>18.013677216545513</v>
      </c>
      <c r="N1585" s="3" t="b">
        <f t="shared" si="299"/>
        <v>0</v>
      </c>
      <c r="O1585" s="3" t="str">
        <f t="shared" si="296"/>
        <v/>
      </c>
      <c r="P1585" s="4" t="str">
        <f t="shared" si="297"/>
        <v/>
      </c>
      <c r="Q1585" s="4" t="str">
        <f t="shared" si="298"/>
        <v/>
      </c>
      <c r="R1585" s="4" t="str">
        <f t="shared" si="291"/>
        <v/>
      </c>
      <c r="S1585" s="4" t="str">
        <f t="shared" si="292"/>
        <v/>
      </c>
      <c r="T1585" s="100" t="str">
        <f t="shared" si="293"/>
        <v/>
      </c>
      <c r="V1585" s="113"/>
    </row>
    <row r="1586" spans="8:22" s="103" customFormat="1" x14ac:dyDescent="0.2">
      <c r="H1586" s="14" t="e">
        <f t="shared" si="294"/>
        <v>#NUM!</v>
      </c>
      <c r="I1586" s="104" t="e">
        <f>IF(ISNUMBER(results!C$38),4*PI()*F1586/((G1586*0.001)^2*results!C$38),4*PI()*F1586/((G1586*0.001)^2*results!D$38))</f>
        <v>#DIV/0!</v>
      </c>
      <c r="J1586" s="15">
        <f t="shared" si="295"/>
        <v>5.6999999999999877</v>
      </c>
      <c r="K1586" s="5">
        <f t="shared" si="288"/>
        <v>302</v>
      </c>
      <c r="L1586" s="1">
        <f t="shared" si="289"/>
        <v>5.6970934865054046</v>
      </c>
      <c r="M1586" s="2">
        <f t="shared" si="290"/>
        <v>18.013677216545513</v>
      </c>
      <c r="N1586" s="3" t="b">
        <f t="shared" si="299"/>
        <v>0</v>
      </c>
      <c r="O1586" s="3" t="str">
        <f t="shared" si="296"/>
        <v/>
      </c>
      <c r="P1586" s="4" t="str">
        <f t="shared" si="297"/>
        <v/>
      </c>
      <c r="Q1586" s="4" t="str">
        <f t="shared" si="298"/>
        <v/>
      </c>
      <c r="R1586" s="4" t="str">
        <f t="shared" si="291"/>
        <v/>
      </c>
      <c r="S1586" s="4" t="str">
        <f t="shared" si="292"/>
        <v/>
      </c>
      <c r="T1586" s="100" t="str">
        <f t="shared" si="293"/>
        <v/>
      </c>
      <c r="V1586" s="113"/>
    </row>
    <row r="1587" spans="8:22" s="103" customFormat="1" x14ac:dyDescent="0.2">
      <c r="H1587" s="14" t="e">
        <f t="shared" si="294"/>
        <v>#NUM!</v>
      </c>
      <c r="I1587" s="104" t="e">
        <f>IF(ISNUMBER(results!C$38),4*PI()*F1587/((G1587*0.001)^2*results!C$38),4*PI()*F1587/((G1587*0.001)^2*results!D$38))</f>
        <v>#DIV/0!</v>
      </c>
      <c r="J1587" s="15">
        <f t="shared" si="295"/>
        <v>5.6999999999999877</v>
      </c>
      <c r="K1587" s="5">
        <f t="shared" si="288"/>
        <v>302</v>
      </c>
      <c r="L1587" s="1">
        <f t="shared" si="289"/>
        <v>5.6970934865054046</v>
      </c>
      <c r="M1587" s="2">
        <f t="shared" si="290"/>
        <v>18.013677216545513</v>
      </c>
      <c r="N1587" s="3" t="b">
        <f t="shared" si="299"/>
        <v>0</v>
      </c>
      <c r="O1587" s="3" t="str">
        <f t="shared" si="296"/>
        <v/>
      </c>
      <c r="P1587" s="4" t="str">
        <f t="shared" si="297"/>
        <v/>
      </c>
      <c r="Q1587" s="4" t="str">
        <f t="shared" si="298"/>
        <v/>
      </c>
      <c r="R1587" s="4" t="str">
        <f t="shared" si="291"/>
        <v/>
      </c>
      <c r="S1587" s="4" t="str">
        <f t="shared" si="292"/>
        <v/>
      </c>
      <c r="T1587" s="100" t="str">
        <f t="shared" si="293"/>
        <v/>
      </c>
      <c r="V1587" s="113"/>
    </row>
    <row r="1588" spans="8:22" s="103" customFormat="1" x14ac:dyDescent="0.2">
      <c r="H1588" s="14" t="e">
        <f t="shared" si="294"/>
        <v>#NUM!</v>
      </c>
      <c r="I1588" s="104" t="e">
        <f>IF(ISNUMBER(results!C$38),4*PI()*F1588/((G1588*0.001)^2*results!C$38),4*PI()*F1588/((G1588*0.001)^2*results!D$38))</f>
        <v>#DIV/0!</v>
      </c>
      <c r="J1588" s="15">
        <f t="shared" si="295"/>
        <v>5.6999999999999877</v>
      </c>
      <c r="K1588" s="5">
        <f t="shared" si="288"/>
        <v>302</v>
      </c>
      <c r="L1588" s="1">
        <f t="shared" si="289"/>
        <v>5.6970934865054046</v>
      </c>
      <c r="M1588" s="2">
        <f t="shared" si="290"/>
        <v>18.013677216545513</v>
      </c>
      <c r="N1588" s="3" t="b">
        <f t="shared" si="299"/>
        <v>0</v>
      </c>
      <c r="O1588" s="3" t="str">
        <f t="shared" si="296"/>
        <v/>
      </c>
      <c r="P1588" s="4" t="str">
        <f t="shared" si="297"/>
        <v/>
      </c>
      <c r="Q1588" s="4" t="str">
        <f t="shared" si="298"/>
        <v/>
      </c>
      <c r="R1588" s="4" t="str">
        <f t="shared" si="291"/>
        <v/>
      </c>
      <c r="S1588" s="4" t="str">
        <f t="shared" si="292"/>
        <v/>
      </c>
      <c r="T1588" s="100" t="str">
        <f t="shared" si="293"/>
        <v/>
      </c>
      <c r="V1588" s="113"/>
    </row>
    <row r="1589" spans="8:22" s="103" customFormat="1" x14ac:dyDescent="0.2">
      <c r="H1589" s="14" t="e">
        <f t="shared" si="294"/>
        <v>#NUM!</v>
      </c>
      <c r="I1589" s="104" t="e">
        <f>IF(ISNUMBER(results!C$38),4*PI()*F1589/((G1589*0.001)^2*results!C$38),4*PI()*F1589/((G1589*0.001)^2*results!D$38))</f>
        <v>#DIV/0!</v>
      </c>
      <c r="J1589" s="15">
        <f t="shared" si="295"/>
        <v>5.6999999999999877</v>
      </c>
      <c r="K1589" s="5">
        <f t="shared" si="288"/>
        <v>302</v>
      </c>
      <c r="L1589" s="1">
        <f t="shared" si="289"/>
        <v>5.6970934865054046</v>
      </c>
      <c r="M1589" s="2">
        <f t="shared" si="290"/>
        <v>18.013677216545513</v>
      </c>
      <c r="N1589" s="3" t="b">
        <f t="shared" si="299"/>
        <v>0</v>
      </c>
      <c r="O1589" s="3" t="str">
        <f t="shared" si="296"/>
        <v/>
      </c>
      <c r="P1589" s="4" t="str">
        <f t="shared" si="297"/>
        <v/>
      </c>
      <c r="Q1589" s="4" t="str">
        <f t="shared" si="298"/>
        <v/>
      </c>
      <c r="R1589" s="4" t="str">
        <f t="shared" si="291"/>
        <v/>
      </c>
      <c r="S1589" s="4" t="str">
        <f t="shared" si="292"/>
        <v/>
      </c>
      <c r="T1589" s="100" t="str">
        <f t="shared" si="293"/>
        <v/>
      </c>
      <c r="V1589" s="113"/>
    </row>
    <row r="1590" spans="8:22" s="103" customFormat="1" x14ac:dyDescent="0.2">
      <c r="H1590" s="14" t="e">
        <f t="shared" si="294"/>
        <v>#NUM!</v>
      </c>
      <c r="I1590" s="104" t="e">
        <f>IF(ISNUMBER(results!C$38),4*PI()*F1590/((G1590*0.001)^2*results!C$38),4*PI()*F1590/((G1590*0.001)^2*results!D$38))</f>
        <v>#DIV/0!</v>
      </c>
      <c r="J1590" s="15">
        <f t="shared" si="295"/>
        <v>5.6999999999999877</v>
      </c>
      <c r="K1590" s="5">
        <f t="shared" si="288"/>
        <v>302</v>
      </c>
      <c r="L1590" s="1">
        <f t="shared" si="289"/>
        <v>5.6970934865054046</v>
      </c>
      <c r="M1590" s="2">
        <f t="shared" si="290"/>
        <v>18.013677216545513</v>
      </c>
      <c r="N1590" s="3" t="b">
        <f t="shared" si="299"/>
        <v>0</v>
      </c>
      <c r="O1590" s="3" t="str">
        <f t="shared" si="296"/>
        <v/>
      </c>
      <c r="P1590" s="4" t="str">
        <f t="shared" si="297"/>
        <v/>
      </c>
      <c r="Q1590" s="4" t="str">
        <f t="shared" si="298"/>
        <v/>
      </c>
      <c r="R1590" s="4" t="str">
        <f t="shared" si="291"/>
        <v/>
      </c>
      <c r="S1590" s="4" t="str">
        <f t="shared" si="292"/>
        <v/>
      </c>
      <c r="T1590" s="100" t="str">
        <f t="shared" si="293"/>
        <v/>
      </c>
      <c r="V1590" s="113"/>
    </row>
    <row r="1591" spans="8:22" s="103" customFormat="1" x14ac:dyDescent="0.2">
      <c r="H1591" s="14" t="e">
        <f t="shared" si="294"/>
        <v>#NUM!</v>
      </c>
      <c r="I1591" s="104" t="e">
        <f>IF(ISNUMBER(results!C$38),4*PI()*F1591/((G1591*0.001)^2*results!C$38),4*PI()*F1591/((G1591*0.001)^2*results!D$38))</f>
        <v>#DIV/0!</v>
      </c>
      <c r="J1591" s="15">
        <f t="shared" si="295"/>
        <v>5.6999999999999877</v>
      </c>
      <c r="K1591" s="5">
        <f t="shared" si="288"/>
        <v>302</v>
      </c>
      <c r="L1591" s="1">
        <f t="shared" si="289"/>
        <v>5.6970934865054046</v>
      </c>
      <c r="M1591" s="2">
        <f t="shared" si="290"/>
        <v>18.013677216545513</v>
      </c>
      <c r="N1591" s="3" t="b">
        <f t="shared" si="299"/>
        <v>0</v>
      </c>
      <c r="O1591" s="3" t="str">
        <f t="shared" si="296"/>
        <v/>
      </c>
      <c r="P1591" s="4" t="str">
        <f t="shared" si="297"/>
        <v/>
      </c>
      <c r="Q1591" s="4" t="str">
        <f t="shared" si="298"/>
        <v/>
      </c>
      <c r="R1591" s="4" t="str">
        <f t="shared" si="291"/>
        <v/>
      </c>
      <c r="S1591" s="4" t="str">
        <f t="shared" si="292"/>
        <v/>
      </c>
      <c r="T1591" s="100" t="str">
        <f t="shared" si="293"/>
        <v/>
      </c>
      <c r="V1591" s="113"/>
    </row>
    <row r="1592" spans="8:22" s="103" customFormat="1" x14ac:dyDescent="0.2">
      <c r="H1592" s="14" t="e">
        <f t="shared" si="294"/>
        <v>#NUM!</v>
      </c>
      <c r="I1592" s="104" t="e">
        <f>IF(ISNUMBER(results!C$38),4*PI()*F1592/((G1592*0.001)^2*results!C$38),4*PI()*F1592/((G1592*0.001)^2*results!D$38))</f>
        <v>#DIV/0!</v>
      </c>
      <c r="J1592" s="15">
        <f t="shared" si="295"/>
        <v>5.6999999999999877</v>
      </c>
      <c r="K1592" s="5">
        <f t="shared" si="288"/>
        <v>302</v>
      </c>
      <c r="L1592" s="1">
        <f t="shared" si="289"/>
        <v>5.6970934865054046</v>
      </c>
      <c r="M1592" s="2">
        <f t="shared" si="290"/>
        <v>18.013677216545513</v>
      </c>
      <c r="N1592" s="3" t="b">
        <f t="shared" si="299"/>
        <v>0</v>
      </c>
      <c r="O1592" s="3" t="str">
        <f t="shared" si="296"/>
        <v/>
      </c>
      <c r="P1592" s="4" t="str">
        <f t="shared" si="297"/>
        <v/>
      </c>
      <c r="Q1592" s="4" t="str">
        <f t="shared" si="298"/>
        <v/>
      </c>
      <c r="R1592" s="4" t="str">
        <f t="shared" si="291"/>
        <v/>
      </c>
      <c r="S1592" s="4" t="str">
        <f t="shared" si="292"/>
        <v/>
      </c>
      <c r="T1592" s="100" t="str">
        <f t="shared" si="293"/>
        <v/>
      </c>
      <c r="V1592" s="113"/>
    </row>
    <row r="1593" spans="8:22" s="103" customFormat="1" x14ac:dyDescent="0.2">
      <c r="H1593" s="14" t="e">
        <f t="shared" si="294"/>
        <v>#NUM!</v>
      </c>
      <c r="I1593" s="104" t="e">
        <f>IF(ISNUMBER(results!C$38),4*PI()*F1593/((G1593*0.001)^2*results!C$38),4*PI()*F1593/((G1593*0.001)^2*results!D$38))</f>
        <v>#DIV/0!</v>
      </c>
      <c r="J1593" s="15">
        <f t="shared" si="295"/>
        <v>5.6999999999999877</v>
      </c>
      <c r="K1593" s="5">
        <f t="shared" si="288"/>
        <v>302</v>
      </c>
      <c r="L1593" s="1">
        <f t="shared" si="289"/>
        <v>5.6970934865054046</v>
      </c>
      <c r="M1593" s="2">
        <f t="shared" si="290"/>
        <v>18.013677216545513</v>
      </c>
      <c r="N1593" s="3" t="b">
        <f t="shared" si="299"/>
        <v>0</v>
      </c>
      <c r="O1593" s="3" t="str">
        <f t="shared" si="296"/>
        <v/>
      </c>
      <c r="P1593" s="4" t="str">
        <f t="shared" si="297"/>
        <v/>
      </c>
      <c r="Q1593" s="4" t="str">
        <f t="shared" si="298"/>
        <v/>
      </c>
      <c r="R1593" s="4" t="str">
        <f t="shared" si="291"/>
        <v/>
      </c>
      <c r="S1593" s="4" t="str">
        <f t="shared" si="292"/>
        <v/>
      </c>
      <c r="T1593" s="100" t="str">
        <f t="shared" si="293"/>
        <v/>
      </c>
      <c r="V1593" s="113"/>
    </row>
    <row r="1594" spans="8:22" s="103" customFormat="1" x14ac:dyDescent="0.2">
      <c r="H1594" s="14" t="e">
        <f t="shared" si="294"/>
        <v>#NUM!</v>
      </c>
      <c r="I1594" s="104" t="e">
        <f>IF(ISNUMBER(results!C$38),4*PI()*F1594/((G1594*0.001)^2*results!C$38),4*PI()*F1594/((G1594*0.001)^2*results!D$38))</f>
        <v>#DIV/0!</v>
      </c>
      <c r="J1594" s="15">
        <f t="shared" si="295"/>
        <v>5.6999999999999877</v>
      </c>
      <c r="K1594" s="5">
        <f t="shared" si="288"/>
        <v>302</v>
      </c>
      <c r="L1594" s="1">
        <f t="shared" si="289"/>
        <v>5.6970934865054046</v>
      </c>
      <c r="M1594" s="2">
        <f t="shared" si="290"/>
        <v>18.013677216545513</v>
      </c>
      <c r="N1594" s="3" t="b">
        <f t="shared" si="299"/>
        <v>0</v>
      </c>
      <c r="O1594" s="3" t="str">
        <f t="shared" si="296"/>
        <v/>
      </c>
      <c r="P1594" s="4" t="str">
        <f t="shared" si="297"/>
        <v/>
      </c>
      <c r="Q1594" s="4" t="str">
        <f t="shared" si="298"/>
        <v/>
      </c>
      <c r="R1594" s="4" t="str">
        <f t="shared" si="291"/>
        <v/>
      </c>
      <c r="S1594" s="4" t="str">
        <f t="shared" si="292"/>
        <v/>
      </c>
      <c r="T1594" s="100" t="str">
        <f t="shared" si="293"/>
        <v/>
      </c>
      <c r="V1594" s="113"/>
    </row>
    <row r="1595" spans="8:22" s="103" customFormat="1" x14ac:dyDescent="0.2">
      <c r="H1595" s="14" t="e">
        <f t="shared" si="294"/>
        <v>#NUM!</v>
      </c>
      <c r="I1595" s="104" t="e">
        <f>IF(ISNUMBER(results!C$38),4*PI()*F1595/((G1595*0.001)^2*results!C$38),4*PI()*F1595/((G1595*0.001)^2*results!D$38))</f>
        <v>#DIV/0!</v>
      </c>
      <c r="J1595" s="15">
        <f t="shared" si="295"/>
        <v>5.6999999999999877</v>
      </c>
      <c r="K1595" s="5">
        <f t="shared" si="288"/>
        <v>302</v>
      </c>
      <c r="L1595" s="1">
        <f t="shared" si="289"/>
        <v>5.6970934865054046</v>
      </c>
      <c r="M1595" s="2">
        <f t="shared" si="290"/>
        <v>18.013677216545513</v>
      </c>
      <c r="N1595" s="3" t="b">
        <f t="shared" si="299"/>
        <v>0</v>
      </c>
      <c r="O1595" s="3" t="str">
        <f t="shared" si="296"/>
        <v/>
      </c>
      <c r="P1595" s="4" t="str">
        <f t="shared" si="297"/>
        <v/>
      </c>
      <c r="Q1595" s="4" t="str">
        <f t="shared" si="298"/>
        <v/>
      </c>
      <c r="R1595" s="4" t="str">
        <f t="shared" si="291"/>
        <v/>
      </c>
      <c r="S1595" s="4" t="str">
        <f t="shared" si="292"/>
        <v/>
      </c>
      <c r="T1595" s="100" t="str">
        <f t="shared" si="293"/>
        <v/>
      </c>
      <c r="V1595" s="113"/>
    </row>
    <row r="1596" spans="8:22" s="103" customFormat="1" x14ac:dyDescent="0.2">
      <c r="H1596" s="14" t="e">
        <f t="shared" si="294"/>
        <v>#NUM!</v>
      </c>
      <c r="I1596" s="104" t="e">
        <f>IF(ISNUMBER(results!C$38),4*PI()*F1596/((G1596*0.001)^2*results!C$38),4*PI()*F1596/((G1596*0.001)^2*results!D$38))</f>
        <v>#DIV/0!</v>
      </c>
      <c r="J1596" s="15">
        <f t="shared" si="295"/>
        <v>5.6999999999999877</v>
      </c>
      <c r="K1596" s="5">
        <f t="shared" si="288"/>
        <v>302</v>
      </c>
      <c r="L1596" s="1">
        <f t="shared" si="289"/>
        <v>5.6970934865054046</v>
      </c>
      <c r="M1596" s="2">
        <f t="shared" si="290"/>
        <v>18.013677216545513</v>
      </c>
      <c r="N1596" s="3" t="b">
        <f t="shared" si="299"/>
        <v>0</v>
      </c>
      <c r="O1596" s="3" t="str">
        <f t="shared" si="296"/>
        <v/>
      </c>
      <c r="P1596" s="4" t="str">
        <f t="shared" si="297"/>
        <v/>
      </c>
      <c r="Q1596" s="4" t="str">
        <f t="shared" si="298"/>
        <v/>
      </c>
      <c r="R1596" s="4" t="str">
        <f t="shared" si="291"/>
        <v/>
      </c>
      <c r="S1596" s="4" t="str">
        <f t="shared" si="292"/>
        <v/>
      </c>
      <c r="T1596" s="100" t="str">
        <f t="shared" si="293"/>
        <v/>
      </c>
      <c r="V1596" s="113"/>
    </row>
    <row r="1597" spans="8:22" s="103" customFormat="1" x14ac:dyDescent="0.2">
      <c r="H1597" s="14" t="e">
        <f t="shared" si="294"/>
        <v>#NUM!</v>
      </c>
      <c r="I1597" s="104" t="e">
        <f>IF(ISNUMBER(results!C$38),4*PI()*F1597/((G1597*0.001)^2*results!C$38),4*PI()*F1597/((G1597*0.001)^2*results!D$38))</f>
        <v>#DIV/0!</v>
      </c>
      <c r="J1597" s="15">
        <f t="shared" si="295"/>
        <v>5.6999999999999877</v>
      </c>
      <c r="K1597" s="5">
        <f t="shared" si="288"/>
        <v>302</v>
      </c>
      <c r="L1597" s="1">
        <f t="shared" si="289"/>
        <v>5.6970934865054046</v>
      </c>
      <c r="M1597" s="2">
        <f t="shared" si="290"/>
        <v>18.013677216545513</v>
      </c>
      <c r="N1597" s="3" t="b">
        <f t="shared" si="299"/>
        <v>0</v>
      </c>
      <c r="O1597" s="3" t="str">
        <f t="shared" si="296"/>
        <v/>
      </c>
      <c r="P1597" s="4" t="str">
        <f t="shared" si="297"/>
        <v/>
      </c>
      <c r="Q1597" s="4" t="str">
        <f t="shared" si="298"/>
        <v/>
      </c>
      <c r="R1597" s="4" t="str">
        <f t="shared" si="291"/>
        <v/>
      </c>
      <c r="S1597" s="4" t="str">
        <f t="shared" si="292"/>
        <v/>
      </c>
      <c r="T1597" s="100" t="str">
        <f t="shared" si="293"/>
        <v/>
      </c>
      <c r="V1597" s="113"/>
    </row>
    <row r="1598" spans="8:22" s="103" customFormat="1" x14ac:dyDescent="0.2">
      <c r="H1598" s="14" t="e">
        <f t="shared" si="294"/>
        <v>#NUM!</v>
      </c>
      <c r="I1598" s="104" t="e">
        <f>IF(ISNUMBER(results!C$38),4*PI()*F1598/((G1598*0.001)^2*results!C$38),4*PI()*F1598/((G1598*0.001)^2*results!D$38))</f>
        <v>#DIV/0!</v>
      </c>
      <c r="J1598" s="15">
        <f t="shared" si="295"/>
        <v>5.6999999999999877</v>
      </c>
      <c r="K1598" s="5">
        <f t="shared" si="288"/>
        <v>302</v>
      </c>
      <c r="L1598" s="1">
        <f t="shared" si="289"/>
        <v>5.6970934865054046</v>
      </c>
      <c r="M1598" s="2">
        <f t="shared" si="290"/>
        <v>18.013677216545513</v>
      </c>
      <c r="N1598" s="3" t="b">
        <f t="shared" si="299"/>
        <v>0</v>
      </c>
      <c r="O1598" s="3" t="str">
        <f t="shared" si="296"/>
        <v/>
      </c>
      <c r="P1598" s="4" t="str">
        <f t="shared" si="297"/>
        <v/>
      </c>
      <c r="Q1598" s="4" t="str">
        <f t="shared" si="298"/>
        <v/>
      </c>
      <c r="R1598" s="4" t="str">
        <f t="shared" si="291"/>
        <v/>
      </c>
      <c r="S1598" s="4" t="str">
        <f t="shared" si="292"/>
        <v/>
      </c>
      <c r="T1598" s="100" t="str">
        <f t="shared" si="293"/>
        <v/>
      </c>
      <c r="V1598" s="113"/>
    </row>
    <row r="1599" spans="8:22" s="103" customFormat="1" x14ac:dyDescent="0.2">
      <c r="H1599" s="14" t="e">
        <f t="shared" si="294"/>
        <v>#NUM!</v>
      </c>
      <c r="I1599" s="104" t="e">
        <f>IF(ISNUMBER(results!C$38),4*PI()*F1599/((G1599*0.001)^2*results!C$38),4*PI()*F1599/((G1599*0.001)^2*results!D$38))</f>
        <v>#DIV/0!</v>
      </c>
      <c r="J1599" s="15">
        <f t="shared" si="295"/>
        <v>5.6999999999999877</v>
      </c>
      <c r="K1599" s="5">
        <f t="shared" si="288"/>
        <v>302</v>
      </c>
      <c r="L1599" s="1">
        <f t="shared" si="289"/>
        <v>5.6970934865054046</v>
      </c>
      <c r="M1599" s="2">
        <f t="shared" si="290"/>
        <v>18.013677216545513</v>
      </c>
      <c r="N1599" s="3" t="b">
        <f t="shared" si="299"/>
        <v>0</v>
      </c>
      <c r="O1599" s="3" t="str">
        <f t="shared" si="296"/>
        <v/>
      </c>
      <c r="P1599" s="4" t="str">
        <f t="shared" si="297"/>
        <v/>
      </c>
      <c r="Q1599" s="4" t="str">
        <f t="shared" si="298"/>
        <v/>
      </c>
      <c r="R1599" s="4" t="str">
        <f t="shared" si="291"/>
        <v/>
      </c>
      <c r="S1599" s="4" t="str">
        <f t="shared" si="292"/>
        <v/>
      </c>
      <c r="T1599" s="100" t="str">
        <f t="shared" si="293"/>
        <v/>
      </c>
      <c r="V1599" s="113"/>
    </row>
    <row r="1600" spans="8:22" s="103" customFormat="1" x14ac:dyDescent="0.2">
      <c r="H1600" s="14" t="e">
        <f t="shared" si="294"/>
        <v>#NUM!</v>
      </c>
      <c r="I1600" s="104" t="e">
        <f>IF(ISNUMBER(results!C$38),4*PI()*F1600/((G1600*0.001)^2*results!C$38),4*PI()*F1600/((G1600*0.001)^2*results!D$38))</f>
        <v>#DIV/0!</v>
      </c>
      <c r="J1600" s="15">
        <f t="shared" si="295"/>
        <v>5.6999999999999877</v>
      </c>
      <c r="K1600" s="5">
        <f t="shared" si="288"/>
        <v>302</v>
      </c>
      <c r="L1600" s="1">
        <f t="shared" si="289"/>
        <v>5.6970934865054046</v>
      </c>
      <c r="M1600" s="2">
        <f t="shared" si="290"/>
        <v>18.013677216545513</v>
      </c>
      <c r="N1600" s="3" t="b">
        <f t="shared" si="299"/>
        <v>0</v>
      </c>
      <c r="O1600" s="3" t="str">
        <f t="shared" si="296"/>
        <v/>
      </c>
      <c r="P1600" s="4" t="str">
        <f t="shared" si="297"/>
        <v/>
      </c>
      <c r="Q1600" s="4" t="str">
        <f t="shared" si="298"/>
        <v/>
      </c>
      <c r="R1600" s="4" t="str">
        <f t="shared" si="291"/>
        <v/>
      </c>
      <c r="S1600" s="4" t="str">
        <f t="shared" si="292"/>
        <v/>
      </c>
      <c r="T1600" s="100" t="str">
        <f t="shared" si="293"/>
        <v/>
      </c>
      <c r="V1600" s="113"/>
    </row>
    <row r="1601" spans="8:22" s="103" customFormat="1" x14ac:dyDescent="0.2">
      <c r="H1601" s="14" t="e">
        <f t="shared" si="294"/>
        <v>#NUM!</v>
      </c>
      <c r="I1601" s="104" t="e">
        <f>IF(ISNUMBER(results!C$38),4*PI()*F1601/((G1601*0.001)^2*results!C$38),4*PI()*F1601/((G1601*0.001)^2*results!D$38))</f>
        <v>#DIV/0!</v>
      </c>
      <c r="J1601" s="15">
        <f t="shared" si="295"/>
        <v>5.6999999999999877</v>
      </c>
      <c r="K1601" s="5">
        <f t="shared" si="288"/>
        <v>302</v>
      </c>
      <c r="L1601" s="1">
        <f t="shared" si="289"/>
        <v>5.6970934865054046</v>
      </c>
      <c r="M1601" s="2">
        <f t="shared" si="290"/>
        <v>18.013677216545513</v>
      </c>
      <c r="N1601" s="3" t="b">
        <f t="shared" si="299"/>
        <v>0</v>
      </c>
      <c r="O1601" s="3" t="str">
        <f t="shared" si="296"/>
        <v/>
      </c>
      <c r="P1601" s="4" t="str">
        <f t="shared" si="297"/>
        <v/>
      </c>
      <c r="Q1601" s="4" t="str">
        <f t="shared" si="298"/>
        <v/>
      </c>
      <c r="R1601" s="4" t="str">
        <f t="shared" si="291"/>
        <v/>
      </c>
      <c r="S1601" s="4" t="str">
        <f t="shared" si="292"/>
        <v/>
      </c>
      <c r="T1601" s="100" t="str">
        <f t="shared" si="293"/>
        <v/>
      </c>
      <c r="V1601" s="113"/>
    </row>
    <row r="1602" spans="8:22" s="103" customFormat="1" x14ac:dyDescent="0.2">
      <c r="H1602" s="14" t="e">
        <f t="shared" si="294"/>
        <v>#NUM!</v>
      </c>
      <c r="I1602" s="104" t="e">
        <f>IF(ISNUMBER(results!C$38),4*PI()*F1602/((G1602*0.001)^2*results!C$38),4*PI()*F1602/((G1602*0.001)^2*results!D$38))</f>
        <v>#DIV/0!</v>
      </c>
      <c r="J1602" s="15">
        <f t="shared" si="295"/>
        <v>5.6999999999999877</v>
      </c>
      <c r="K1602" s="5">
        <f t="shared" si="288"/>
        <v>302</v>
      </c>
      <c r="L1602" s="1">
        <f t="shared" si="289"/>
        <v>5.6970934865054046</v>
      </c>
      <c r="M1602" s="2">
        <f t="shared" si="290"/>
        <v>18.013677216545513</v>
      </c>
      <c r="N1602" s="3" t="b">
        <f t="shared" si="299"/>
        <v>0</v>
      </c>
      <c r="O1602" s="3" t="str">
        <f t="shared" si="296"/>
        <v/>
      </c>
      <c r="P1602" s="4" t="str">
        <f t="shared" si="297"/>
        <v/>
      </c>
      <c r="Q1602" s="4" t="str">
        <f t="shared" si="298"/>
        <v/>
      </c>
      <c r="R1602" s="4" t="str">
        <f t="shared" si="291"/>
        <v/>
      </c>
      <c r="S1602" s="4" t="str">
        <f t="shared" si="292"/>
        <v/>
      </c>
      <c r="T1602" s="100" t="str">
        <f t="shared" si="293"/>
        <v/>
      </c>
      <c r="V1602" s="113"/>
    </row>
    <row r="1603" spans="8:22" s="103" customFormat="1" x14ac:dyDescent="0.2">
      <c r="H1603" s="14" t="e">
        <f t="shared" si="294"/>
        <v>#NUM!</v>
      </c>
      <c r="I1603" s="104" t="e">
        <f>IF(ISNUMBER(results!C$38),4*PI()*F1603/((G1603*0.001)^2*results!C$38),4*PI()*F1603/((G1603*0.001)^2*results!D$38))</f>
        <v>#DIV/0!</v>
      </c>
      <c r="J1603" s="15">
        <f t="shared" si="295"/>
        <v>5.6999999999999877</v>
      </c>
      <c r="K1603" s="5">
        <f t="shared" si="288"/>
        <v>302</v>
      </c>
      <c r="L1603" s="1">
        <f t="shared" si="289"/>
        <v>5.6970934865054046</v>
      </c>
      <c r="M1603" s="2">
        <f t="shared" si="290"/>
        <v>18.013677216545513</v>
      </c>
      <c r="N1603" s="3" t="b">
        <f t="shared" si="299"/>
        <v>0</v>
      </c>
      <c r="O1603" s="3" t="str">
        <f t="shared" si="296"/>
        <v/>
      </c>
      <c r="P1603" s="4" t="str">
        <f t="shared" si="297"/>
        <v/>
      </c>
      <c r="Q1603" s="4" t="str">
        <f t="shared" si="298"/>
        <v/>
      </c>
      <c r="R1603" s="4" t="str">
        <f t="shared" si="291"/>
        <v/>
      </c>
      <c r="S1603" s="4" t="str">
        <f t="shared" si="292"/>
        <v/>
      </c>
      <c r="T1603" s="100" t="str">
        <f t="shared" si="293"/>
        <v/>
      </c>
      <c r="V1603" s="113"/>
    </row>
    <row r="1604" spans="8:22" s="103" customFormat="1" x14ac:dyDescent="0.2">
      <c r="H1604" s="14" t="e">
        <f t="shared" si="294"/>
        <v>#NUM!</v>
      </c>
      <c r="I1604" s="104" t="e">
        <f>IF(ISNUMBER(results!C$38),4*PI()*F1604/((G1604*0.001)^2*results!C$38),4*PI()*F1604/((G1604*0.001)^2*results!D$38))</f>
        <v>#DIV/0!</v>
      </c>
      <c r="J1604" s="15">
        <f t="shared" si="295"/>
        <v>5.6999999999999877</v>
      </c>
      <c r="K1604" s="5">
        <f t="shared" ref="K1604:K1667" si="300">IF(NOT(J1604=FALSE),MATCH(J1604,H:H),"")</f>
        <v>302</v>
      </c>
      <c r="L1604" s="1">
        <f t="shared" ref="L1604:L1667" si="301">IF(NOT(J1604=FALSE),INDEX(H:H,K1604),"")</f>
        <v>5.6970934865054046</v>
      </c>
      <c r="M1604" s="2">
        <f t="shared" ref="M1604:M1667" si="302">IF(NOT(J1604=FALSE),INDEX(I:I,K1604),"")</f>
        <v>18.013677216545513</v>
      </c>
      <c r="N1604" s="3" t="b">
        <f t="shared" si="299"/>
        <v>0</v>
      </c>
      <c r="O1604" s="3" t="str">
        <f t="shared" si="296"/>
        <v/>
      </c>
      <c r="P1604" s="4" t="str">
        <f t="shared" si="297"/>
        <v/>
      </c>
      <c r="Q1604" s="4" t="str">
        <f t="shared" si="298"/>
        <v/>
      </c>
      <c r="R1604" s="4" t="str">
        <f t="shared" ref="R1604:R1667" si="303">IF(NOT(Q1604=""),Q1604-(P1604*V$29),"")</f>
        <v/>
      </c>
      <c r="S1604" s="4" t="str">
        <f t="shared" ref="S1604:S1667" si="304">IF(NOT(Q1604=""),(Q1604-V$30)/P1604,"")</f>
        <v/>
      </c>
      <c r="T1604" s="100" t="str">
        <f t="shared" ref="T1604:T1667" si="305">IF(NOT(Q1604=""),((V$29-(Q1604-V$30)/P1604))^2,"")</f>
        <v/>
      </c>
      <c r="V1604" s="113"/>
    </row>
    <row r="1605" spans="8:22" s="103" customFormat="1" x14ac:dyDescent="0.2">
      <c r="H1605" s="14" t="e">
        <f t="shared" ref="H1605:H1668" si="306">LN(E1605)</f>
        <v>#NUM!</v>
      </c>
      <c r="I1605" s="104" t="e">
        <f>IF(ISNUMBER(results!C$38),4*PI()*F1605/((G1605*0.001)^2*results!C$38),4*PI()*F1605/((G1605*0.001)^2*results!D$38))</f>
        <v>#DIV/0!</v>
      </c>
      <c r="J1605" s="15">
        <f t="shared" ref="J1605:J1668" si="307">IF(J1604="","",IF(J1604+V$5&lt;=LN(X$9),J1604+V$5,J1604))</f>
        <v>5.6999999999999877</v>
      </c>
      <c r="K1605" s="5">
        <f t="shared" si="300"/>
        <v>302</v>
      </c>
      <c r="L1605" s="1">
        <f t="shared" si="301"/>
        <v>5.6970934865054046</v>
      </c>
      <c r="M1605" s="2">
        <f t="shared" si="302"/>
        <v>18.013677216545513</v>
      </c>
      <c r="N1605" s="3" t="b">
        <f t="shared" si="299"/>
        <v>0</v>
      </c>
      <c r="O1605" s="3" t="str">
        <f t="shared" ref="O1605:O1668" si="308">IF(NOT(N1605=FALSE),MATCH(N1605,H:H),"")</f>
        <v/>
      </c>
      <c r="P1605" s="4" t="str">
        <f t="shared" ref="P1605:P1668" si="309">IF(NOT(OR(O1605=O1604,N1605=FALSE)),INDEX(H:H,O1605),"")</f>
        <v/>
      </c>
      <c r="Q1605" s="4" t="str">
        <f t="shared" ref="Q1605:Q1668" si="310">IF(NOT(OR(O1605=O1604,N1605=FALSE)),INDEX(I:I,O1605),"")</f>
        <v/>
      </c>
      <c r="R1605" s="4" t="str">
        <f t="shared" si="303"/>
        <v/>
      </c>
      <c r="S1605" s="4" t="str">
        <f t="shared" si="304"/>
        <v/>
      </c>
      <c r="T1605" s="100" t="str">
        <f t="shared" si="305"/>
        <v/>
      </c>
      <c r="V1605" s="113"/>
    </row>
    <row r="1606" spans="8:22" s="103" customFormat="1" x14ac:dyDescent="0.2">
      <c r="H1606" s="14" t="e">
        <f t="shared" si="306"/>
        <v>#NUM!</v>
      </c>
      <c r="I1606" s="104" t="e">
        <f>IF(ISNUMBER(results!C$38),4*PI()*F1606/((G1606*0.001)^2*results!C$38),4*PI()*F1606/((G1606*0.001)^2*results!D$38))</f>
        <v>#DIV/0!</v>
      </c>
      <c r="J1606" s="15">
        <f t="shared" si="307"/>
        <v>5.6999999999999877</v>
      </c>
      <c r="K1606" s="5">
        <f t="shared" si="300"/>
        <v>302</v>
      </c>
      <c r="L1606" s="1">
        <f t="shared" si="301"/>
        <v>5.6970934865054046</v>
      </c>
      <c r="M1606" s="2">
        <f t="shared" si="302"/>
        <v>18.013677216545513</v>
      </c>
      <c r="N1606" s="3" t="b">
        <f t="shared" ref="N1606:N1669" si="311">IF(AND((N1605+V$5)&lt;V$4,NOT(N1605=FALSE)),N1605+V$5)</f>
        <v>0</v>
      </c>
      <c r="O1606" s="3" t="str">
        <f t="shared" si="308"/>
        <v/>
      </c>
      <c r="P1606" s="4" t="str">
        <f t="shared" si="309"/>
        <v/>
      </c>
      <c r="Q1606" s="4" t="str">
        <f t="shared" si="310"/>
        <v/>
      </c>
      <c r="R1606" s="4" t="str">
        <f t="shared" si="303"/>
        <v/>
      </c>
      <c r="S1606" s="4" t="str">
        <f t="shared" si="304"/>
        <v/>
      </c>
      <c r="T1606" s="100" t="str">
        <f t="shared" si="305"/>
        <v/>
      </c>
      <c r="V1606" s="113"/>
    </row>
    <row r="1607" spans="8:22" s="103" customFormat="1" x14ac:dyDescent="0.2">
      <c r="H1607" s="14" t="e">
        <f t="shared" si="306"/>
        <v>#NUM!</v>
      </c>
      <c r="I1607" s="104" t="e">
        <f>IF(ISNUMBER(results!C$38),4*PI()*F1607/((G1607*0.001)^2*results!C$38),4*PI()*F1607/((G1607*0.001)^2*results!D$38))</f>
        <v>#DIV/0!</v>
      </c>
      <c r="J1607" s="15">
        <f t="shared" si="307"/>
        <v>5.6999999999999877</v>
      </c>
      <c r="K1607" s="5">
        <f t="shared" si="300"/>
        <v>302</v>
      </c>
      <c r="L1607" s="1">
        <f t="shared" si="301"/>
        <v>5.6970934865054046</v>
      </c>
      <c r="M1607" s="2">
        <f t="shared" si="302"/>
        <v>18.013677216545513</v>
      </c>
      <c r="N1607" s="3" t="b">
        <f t="shared" si="311"/>
        <v>0</v>
      </c>
      <c r="O1607" s="3" t="str">
        <f t="shared" si="308"/>
        <v/>
      </c>
      <c r="P1607" s="4" t="str">
        <f t="shared" si="309"/>
        <v/>
      </c>
      <c r="Q1607" s="4" t="str">
        <f t="shared" si="310"/>
        <v/>
      </c>
      <c r="R1607" s="4" t="str">
        <f t="shared" si="303"/>
        <v/>
      </c>
      <c r="S1607" s="4" t="str">
        <f t="shared" si="304"/>
        <v/>
      </c>
      <c r="T1607" s="100" t="str">
        <f t="shared" si="305"/>
        <v/>
      </c>
      <c r="V1607" s="113"/>
    </row>
    <row r="1608" spans="8:22" s="103" customFormat="1" x14ac:dyDescent="0.2">
      <c r="H1608" s="14" t="e">
        <f t="shared" si="306"/>
        <v>#NUM!</v>
      </c>
      <c r="I1608" s="104" t="e">
        <f>IF(ISNUMBER(results!C$38),4*PI()*F1608/((G1608*0.001)^2*results!C$38),4*PI()*F1608/((G1608*0.001)^2*results!D$38))</f>
        <v>#DIV/0!</v>
      </c>
      <c r="J1608" s="15">
        <f t="shared" si="307"/>
        <v>5.6999999999999877</v>
      </c>
      <c r="K1608" s="5">
        <f t="shared" si="300"/>
        <v>302</v>
      </c>
      <c r="L1608" s="1">
        <f t="shared" si="301"/>
        <v>5.6970934865054046</v>
      </c>
      <c r="M1608" s="2">
        <f t="shared" si="302"/>
        <v>18.013677216545513</v>
      </c>
      <c r="N1608" s="3" t="b">
        <f t="shared" si="311"/>
        <v>0</v>
      </c>
      <c r="O1608" s="3" t="str">
        <f t="shared" si="308"/>
        <v/>
      </c>
      <c r="P1608" s="4" t="str">
        <f t="shared" si="309"/>
        <v/>
      </c>
      <c r="Q1608" s="4" t="str">
        <f t="shared" si="310"/>
        <v/>
      </c>
      <c r="R1608" s="4" t="str">
        <f t="shared" si="303"/>
        <v/>
      </c>
      <c r="S1608" s="4" t="str">
        <f t="shared" si="304"/>
        <v/>
      </c>
      <c r="T1608" s="100" t="str">
        <f t="shared" si="305"/>
        <v/>
      </c>
      <c r="V1608" s="113"/>
    </row>
    <row r="1609" spans="8:22" s="103" customFormat="1" x14ac:dyDescent="0.2">
      <c r="H1609" s="14" t="e">
        <f t="shared" si="306"/>
        <v>#NUM!</v>
      </c>
      <c r="I1609" s="104" t="e">
        <f>IF(ISNUMBER(results!C$38),4*PI()*F1609/((G1609*0.001)^2*results!C$38),4*PI()*F1609/((G1609*0.001)^2*results!D$38))</f>
        <v>#DIV/0!</v>
      </c>
      <c r="J1609" s="15">
        <f t="shared" si="307"/>
        <v>5.6999999999999877</v>
      </c>
      <c r="K1609" s="5">
        <f t="shared" si="300"/>
        <v>302</v>
      </c>
      <c r="L1609" s="1">
        <f t="shared" si="301"/>
        <v>5.6970934865054046</v>
      </c>
      <c r="M1609" s="2">
        <f t="shared" si="302"/>
        <v>18.013677216545513</v>
      </c>
      <c r="N1609" s="3" t="b">
        <f t="shared" si="311"/>
        <v>0</v>
      </c>
      <c r="O1609" s="3" t="str">
        <f t="shared" si="308"/>
        <v/>
      </c>
      <c r="P1609" s="4" t="str">
        <f t="shared" si="309"/>
        <v/>
      </c>
      <c r="Q1609" s="4" t="str">
        <f t="shared" si="310"/>
        <v/>
      </c>
      <c r="R1609" s="4" t="str">
        <f t="shared" si="303"/>
        <v/>
      </c>
      <c r="S1609" s="4" t="str">
        <f t="shared" si="304"/>
        <v/>
      </c>
      <c r="T1609" s="100" t="str">
        <f t="shared" si="305"/>
        <v/>
      </c>
      <c r="V1609" s="113"/>
    </row>
    <row r="1610" spans="8:22" s="103" customFormat="1" x14ac:dyDescent="0.2">
      <c r="H1610" s="14" t="e">
        <f t="shared" si="306"/>
        <v>#NUM!</v>
      </c>
      <c r="I1610" s="104" t="e">
        <f>IF(ISNUMBER(results!C$38),4*PI()*F1610/((G1610*0.001)^2*results!C$38),4*PI()*F1610/((G1610*0.001)^2*results!D$38))</f>
        <v>#DIV/0!</v>
      </c>
      <c r="J1610" s="15">
        <f t="shared" si="307"/>
        <v>5.6999999999999877</v>
      </c>
      <c r="K1610" s="5">
        <f t="shared" si="300"/>
        <v>302</v>
      </c>
      <c r="L1610" s="1">
        <f t="shared" si="301"/>
        <v>5.6970934865054046</v>
      </c>
      <c r="M1610" s="2">
        <f t="shared" si="302"/>
        <v>18.013677216545513</v>
      </c>
      <c r="N1610" s="3" t="b">
        <f t="shared" si="311"/>
        <v>0</v>
      </c>
      <c r="O1610" s="3" t="str">
        <f t="shared" si="308"/>
        <v/>
      </c>
      <c r="P1610" s="4" t="str">
        <f t="shared" si="309"/>
        <v/>
      </c>
      <c r="Q1610" s="4" t="str">
        <f t="shared" si="310"/>
        <v/>
      </c>
      <c r="R1610" s="4" t="str">
        <f t="shared" si="303"/>
        <v/>
      </c>
      <c r="S1610" s="4" t="str">
        <f t="shared" si="304"/>
        <v/>
      </c>
      <c r="T1610" s="100" t="str">
        <f t="shared" si="305"/>
        <v/>
      </c>
      <c r="V1610" s="113"/>
    </row>
    <row r="1611" spans="8:22" s="103" customFormat="1" x14ac:dyDescent="0.2">
      <c r="H1611" s="14" t="e">
        <f t="shared" si="306"/>
        <v>#NUM!</v>
      </c>
      <c r="I1611" s="104" t="e">
        <f>IF(ISNUMBER(results!C$38),4*PI()*F1611/((G1611*0.001)^2*results!C$38),4*PI()*F1611/((G1611*0.001)^2*results!D$38))</f>
        <v>#DIV/0!</v>
      </c>
      <c r="J1611" s="15">
        <f t="shared" si="307"/>
        <v>5.6999999999999877</v>
      </c>
      <c r="K1611" s="5">
        <f t="shared" si="300"/>
        <v>302</v>
      </c>
      <c r="L1611" s="1">
        <f t="shared" si="301"/>
        <v>5.6970934865054046</v>
      </c>
      <c r="M1611" s="2">
        <f t="shared" si="302"/>
        <v>18.013677216545513</v>
      </c>
      <c r="N1611" s="3" t="b">
        <f t="shared" si="311"/>
        <v>0</v>
      </c>
      <c r="O1611" s="3" t="str">
        <f t="shared" si="308"/>
        <v/>
      </c>
      <c r="P1611" s="4" t="str">
        <f t="shared" si="309"/>
        <v/>
      </c>
      <c r="Q1611" s="4" t="str">
        <f t="shared" si="310"/>
        <v/>
      </c>
      <c r="R1611" s="4" t="str">
        <f t="shared" si="303"/>
        <v/>
      </c>
      <c r="S1611" s="4" t="str">
        <f t="shared" si="304"/>
        <v/>
      </c>
      <c r="T1611" s="100" t="str">
        <f t="shared" si="305"/>
        <v/>
      </c>
      <c r="V1611" s="113"/>
    </row>
    <row r="1612" spans="8:22" s="103" customFormat="1" x14ac:dyDescent="0.2">
      <c r="H1612" s="14" t="e">
        <f t="shared" si="306"/>
        <v>#NUM!</v>
      </c>
      <c r="I1612" s="104" t="e">
        <f>IF(ISNUMBER(results!C$38),4*PI()*F1612/((G1612*0.001)^2*results!C$38),4*PI()*F1612/((G1612*0.001)^2*results!D$38))</f>
        <v>#DIV/0!</v>
      </c>
      <c r="J1612" s="15">
        <f t="shared" si="307"/>
        <v>5.6999999999999877</v>
      </c>
      <c r="K1612" s="5">
        <f t="shared" si="300"/>
        <v>302</v>
      </c>
      <c r="L1612" s="1">
        <f t="shared" si="301"/>
        <v>5.6970934865054046</v>
      </c>
      <c r="M1612" s="2">
        <f t="shared" si="302"/>
        <v>18.013677216545513</v>
      </c>
      <c r="N1612" s="3" t="b">
        <f t="shared" si="311"/>
        <v>0</v>
      </c>
      <c r="O1612" s="3" t="str">
        <f t="shared" si="308"/>
        <v/>
      </c>
      <c r="P1612" s="4" t="str">
        <f t="shared" si="309"/>
        <v/>
      </c>
      <c r="Q1612" s="4" t="str">
        <f t="shared" si="310"/>
        <v/>
      </c>
      <c r="R1612" s="4" t="str">
        <f t="shared" si="303"/>
        <v/>
      </c>
      <c r="S1612" s="4" t="str">
        <f t="shared" si="304"/>
        <v/>
      </c>
      <c r="T1612" s="100" t="str">
        <f t="shared" si="305"/>
        <v/>
      </c>
      <c r="V1612" s="113"/>
    </row>
    <row r="1613" spans="8:22" s="103" customFormat="1" x14ac:dyDescent="0.2">
      <c r="H1613" s="14" t="e">
        <f t="shared" si="306"/>
        <v>#NUM!</v>
      </c>
      <c r="I1613" s="104" t="e">
        <f>IF(ISNUMBER(results!C$38),4*PI()*F1613/((G1613*0.001)^2*results!C$38),4*PI()*F1613/((G1613*0.001)^2*results!D$38))</f>
        <v>#DIV/0!</v>
      </c>
      <c r="J1613" s="15">
        <f t="shared" si="307"/>
        <v>5.6999999999999877</v>
      </c>
      <c r="K1613" s="5">
        <f t="shared" si="300"/>
        <v>302</v>
      </c>
      <c r="L1613" s="1">
        <f t="shared" si="301"/>
        <v>5.6970934865054046</v>
      </c>
      <c r="M1613" s="2">
        <f t="shared" si="302"/>
        <v>18.013677216545513</v>
      </c>
      <c r="N1613" s="3" t="b">
        <f t="shared" si="311"/>
        <v>0</v>
      </c>
      <c r="O1613" s="3" t="str">
        <f t="shared" si="308"/>
        <v/>
      </c>
      <c r="P1613" s="4" t="str">
        <f t="shared" si="309"/>
        <v/>
      </c>
      <c r="Q1613" s="4" t="str">
        <f t="shared" si="310"/>
        <v/>
      </c>
      <c r="R1613" s="4" t="str">
        <f t="shared" si="303"/>
        <v/>
      </c>
      <c r="S1613" s="4" t="str">
        <f t="shared" si="304"/>
        <v/>
      </c>
      <c r="T1613" s="100" t="str">
        <f t="shared" si="305"/>
        <v/>
      </c>
      <c r="V1613" s="113"/>
    </row>
    <row r="1614" spans="8:22" s="103" customFormat="1" x14ac:dyDescent="0.2">
      <c r="H1614" s="14" t="e">
        <f t="shared" si="306"/>
        <v>#NUM!</v>
      </c>
      <c r="I1614" s="104" t="e">
        <f>IF(ISNUMBER(results!C$38),4*PI()*F1614/((G1614*0.001)^2*results!C$38),4*PI()*F1614/((G1614*0.001)^2*results!D$38))</f>
        <v>#DIV/0!</v>
      </c>
      <c r="J1614" s="15">
        <f t="shared" si="307"/>
        <v>5.6999999999999877</v>
      </c>
      <c r="K1614" s="5">
        <f t="shared" si="300"/>
        <v>302</v>
      </c>
      <c r="L1614" s="1">
        <f t="shared" si="301"/>
        <v>5.6970934865054046</v>
      </c>
      <c r="M1614" s="2">
        <f t="shared" si="302"/>
        <v>18.013677216545513</v>
      </c>
      <c r="N1614" s="3" t="b">
        <f t="shared" si="311"/>
        <v>0</v>
      </c>
      <c r="O1614" s="3" t="str">
        <f t="shared" si="308"/>
        <v/>
      </c>
      <c r="P1614" s="4" t="str">
        <f t="shared" si="309"/>
        <v/>
      </c>
      <c r="Q1614" s="4" t="str">
        <f t="shared" si="310"/>
        <v/>
      </c>
      <c r="R1614" s="4" t="str">
        <f t="shared" si="303"/>
        <v/>
      </c>
      <c r="S1614" s="4" t="str">
        <f t="shared" si="304"/>
        <v/>
      </c>
      <c r="T1614" s="100" t="str">
        <f t="shared" si="305"/>
        <v/>
      </c>
      <c r="V1614" s="113"/>
    </row>
    <row r="1615" spans="8:22" s="103" customFormat="1" x14ac:dyDescent="0.2">
      <c r="H1615" s="14" t="e">
        <f t="shared" si="306"/>
        <v>#NUM!</v>
      </c>
      <c r="I1615" s="104" t="e">
        <f>IF(ISNUMBER(results!C$38),4*PI()*F1615/((G1615*0.001)^2*results!C$38),4*PI()*F1615/((G1615*0.001)^2*results!D$38))</f>
        <v>#DIV/0!</v>
      </c>
      <c r="J1615" s="15">
        <f t="shared" si="307"/>
        <v>5.6999999999999877</v>
      </c>
      <c r="K1615" s="5">
        <f t="shared" si="300"/>
        <v>302</v>
      </c>
      <c r="L1615" s="1">
        <f t="shared" si="301"/>
        <v>5.6970934865054046</v>
      </c>
      <c r="M1615" s="2">
        <f t="shared" si="302"/>
        <v>18.013677216545513</v>
      </c>
      <c r="N1615" s="3" t="b">
        <f t="shared" si="311"/>
        <v>0</v>
      </c>
      <c r="O1615" s="3" t="str">
        <f t="shared" si="308"/>
        <v/>
      </c>
      <c r="P1615" s="4" t="str">
        <f t="shared" si="309"/>
        <v/>
      </c>
      <c r="Q1615" s="4" t="str">
        <f t="shared" si="310"/>
        <v/>
      </c>
      <c r="R1615" s="4" t="str">
        <f t="shared" si="303"/>
        <v/>
      </c>
      <c r="S1615" s="4" t="str">
        <f t="shared" si="304"/>
        <v/>
      </c>
      <c r="T1615" s="100" t="str">
        <f t="shared" si="305"/>
        <v/>
      </c>
      <c r="V1615" s="113"/>
    </row>
    <row r="1616" spans="8:22" s="103" customFormat="1" x14ac:dyDescent="0.2">
      <c r="H1616" s="14" t="e">
        <f t="shared" si="306"/>
        <v>#NUM!</v>
      </c>
      <c r="I1616" s="104" t="e">
        <f>IF(ISNUMBER(results!C$38),4*PI()*F1616/((G1616*0.001)^2*results!C$38),4*PI()*F1616/((G1616*0.001)^2*results!D$38))</f>
        <v>#DIV/0!</v>
      </c>
      <c r="J1616" s="15">
        <f t="shared" si="307"/>
        <v>5.6999999999999877</v>
      </c>
      <c r="K1616" s="5">
        <f t="shared" si="300"/>
        <v>302</v>
      </c>
      <c r="L1616" s="1">
        <f t="shared" si="301"/>
        <v>5.6970934865054046</v>
      </c>
      <c r="M1616" s="2">
        <f t="shared" si="302"/>
        <v>18.013677216545513</v>
      </c>
      <c r="N1616" s="3" t="b">
        <f t="shared" si="311"/>
        <v>0</v>
      </c>
      <c r="O1616" s="3" t="str">
        <f t="shared" si="308"/>
        <v/>
      </c>
      <c r="P1616" s="4" t="str">
        <f t="shared" si="309"/>
        <v/>
      </c>
      <c r="Q1616" s="4" t="str">
        <f t="shared" si="310"/>
        <v/>
      </c>
      <c r="R1616" s="4" t="str">
        <f t="shared" si="303"/>
        <v/>
      </c>
      <c r="S1616" s="4" t="str">
        <f t="shared" si="304"/>
        <v/>
      </c>
      <c r="T1616" s="100" t="str">
        <f t="shared" si="305"/>
        <v/>
      </c>
      <c r="V1616" s="113"/>
    </row>
    <row r="1617" spans="8:22" s="103" customFormat="1" x14ac:dyDescent="0.2">
      <c r="H1617" s="14" t="e">
        <f t="shared" si="306"/>
        <v>#NUM!</v>
      </c>
      <c r="I1617" s="104" t="e">
        <f>IF(ISNUMBER(results!C$38),4*PI()*F1617/((G1617*0.001)^2*results!C$38),4*PI()*F1617/((G1617*0.001)^2*results!D$38))</f>
        <v>#DIV/0!</v>
      </c>
      <c r="J1617" s="15">
        <f t="shared" si="307"/>
        <v>5.6999999999999877</v>
      </c>
      <c r="K1617" s="5">
        <f t="shared" si="300"/>
        <v>302</v>
      </c>
      <c r="L1617" s="1">
        <f t="shared" si="301"/>
        <v>5.6970934865054046</v>
      </c>
      <c r="M1617" s="2">
        <f t="shared" si="302"/>
        <v>18.013677216545513</v>
      </c>
      <c r="N1617" s="3" t="b">
        <f t="shared" si="311"/>
        <v>0</v>
      </c>
      <c r="O1617" s="3" t="str">
        <f t="shared" si="308"/>
        <v/>
      </c>
      <c r="P1617" s="4" t="str">
        <f t="shared" si="309"/>
        <v/>
      </c>
      <c r="Q1617" s="4" t="str">
        <f t="shared" si="310"/>
        <v/>
      </c>
      <c r="R1617" s="4" t="str">
        <f t="shared" si="303"/>
        <v/>
      </c>
      <c r="S1617" s="4" t="str">
        <f t="shared" si="304"/>
        <v/>
      </c>
      <c r="T1617" s="100" t="str">
        <f t="shared" si="305"/>
        <v/>
      </c>
      <c r="V1617" s="113"/>
    </row>
    <row r="1618" spans="8:22" s="103" customFormat="1" x14ac:dyDescent="0.2">
      <c r="H1618" s="14" t="e">
        <f t="shared" si="306"/>
        <v>#NUM!</v>
      </c>
      <c r="I1618" s="104" t="e">
        <f>IF(ISNUMBER(results!C$38),4*PI()*F1618/((G1618*0.001)^2*results!C$38),4*PI()*F1618/((G1618*0.001)^2*results!D$38))</f>
        <v>#DIV/0!</v>
      </c>
      <c r="J1618" s="15">
        <f t="shared" si="307"/>
        <v>5.6999999999999877</v>
      </c>
      <c r="K1618" s="5">
        <f t="shared" si="300"/>
        <v>302</v>
      </c>
      <c r="L1618" s="1">
        <f t="shared" si="301"/>
        <v>5.6970934865054046</v>
      </c>
      <c r="M1618" s="2">
        <f t="shared" si="302"/>
        <v>18.013677216545513</v>
      </c>
      <c r="N1618" s="3" t="b">
        <f t="shared" si="311"/>
        <v>0</v>
      </c>
      <c r="O1618" s="3" t="str">
        <f t="shared" si="308"/>
        <v/>
      </c>
      <c r="P1618" s="4" t="str">
        <f t="shared" si="309"/>
        <v/>
      </c>
      <c r="Q1618" s="4" t="str">
        <f t="shared" si="310"/>
        <v/>
      </c>
      <c r="R1618" s="4" t="str">
        <f t="shared" si="303"/>
        <v/>
      </c>
      <c r="S1618" s="4" t="str">
        <f t="shared" si="304"/>
        <v/>
      </c>
      <c r="T1618" s="100" t="str">
        <f t="shared" si="305"/>
        <v/>
      </c>
      <c r="V1618" s="113"/>
    </row>
    <row r="1619" spans="8:22" s="103" customFormat="1" x14ac:dyDescent="0.2">
      <c r="H1619" s="14" t="e">
        <f t="shared" si="306"/>
        <v>#NUM!</v>
      </c>
      <c r="I1619" s="104" t="e">
        <f>IF(ISNUMBER(results!C$38),4*PI()*F1619/((G1619*0.001)^2*results!C$38),4*PI()*F1619/((G1619*0.001)^2*results!D$38))</f>
        <v>#DIV/0!</v>
      </c>
      <c r="J1619" s="15">
        <f t="shared" si="307"/>
        <v>5.6999999999999877</v>
      </c>
      <c r="K1619" s="5">
        <f t="shared" si="300"/>
        <v>302</v>
      </c>
      <c r="L1619" s="1">
        <f t="shared" si="301"/>
        <v>5.6970934865054046</v>
      </c>
      <c r="M1619" s="2">
        <f t="shared" si="302"/>
        <v>18.013677216545513</v>
      </c>
      <c r="N1619" s="3" t="b">
        <f t="shared" si="311"/>
        <v>0</v>
      </c>
      <c r="O1619" s="3" t="str">
        <f t="shared" si="308"/>
        <v/>
      </c>
      <c r="P1619" s="4" t="str">
        <f t="shared" si="309"/>
        <v/>
      </c>
      <c r="Q1619" s="4" t="str">
        <f t="shared" si="310"/>
        <v/>
      </c>
      <c r="R1619" s="4" t="str">
        <f t="shared" si="303"/>
        <v/>
      </c>
      <c r="S1619" s="4" t="str">
        <f t="shared" si="304"/>
        <v/>
      </c>
      <c r="T1619" s="100" t="str">
        <f t="shared" si="305"/>
        <v/>
      </c>
      <c r="V1619" s="113"/>
    </row>
    <row r="1620" spans="8:22" s="103" customFormat="1" x14ac:dyDescent="0.2">
      <c r="H1620" s="14" t="e">
        <f t="shared" si="306"/>
        <v>#NUM!</v>
      </c>
      <c r="I1620" s="104" t="e">
        <f>IF(ISNUMBER(results!C$38),4*PI()*F1620/((G1620*0.001)^2*results!C$38),4*PI()*F1620/((G1620*0.001)^2*results!D$38))</f>
        <v>#DIV/0!</v>
      </c>
      <c r="J1620" s="15">
        <f t="shared" si="307"/>
        <v>5.6999999999999877</v>
      </c>
      <c r="K1620" s="5">
        <f t="shared" si="300"/>
        <v>302</v>
      </c>
      <c r="L1620" s="1">
        <f t="shared" si="301"/>
        <v>5.6970934865054046</v>
      </c>
      <c r="M1620" s="2">
        <f t="shared" si="302"/>
        <v>18.013677216545513</v>
      </c>
      <c r="N1620" s="3" t="b">
        <f t="shared" si="311"/>
        <v>0</v>
      </c>
      <c r="O1620" s="3" t="str">
        <f t="shared" si="308"/>
        <v/>
      </c>
      <c r="P1620" s="4" t="str">
        <f t="shared" si="309"/>
        <v/>
      </c>
      <c r="Q1620" s="4" t="str">
        <f t="shared" si="310"/>
        <v/>
      </c>
      <c r="R1620" s="4" t="str">
        <f t="shared" si="303"/>
        <v/>
      </c>
      <c r="S1620" s="4" t="str">
        <f t="shared" si="304"/>
        <v/>
      </c>
      <c r="T1620" s="100" t="str">
        <f t="shared" si="305"/>
        <v/>
      </c>
      <c r="V1620" s="113"/>
    </row>
    <row r="1621" spans="8:22" s="103" customFormat="1" x14ac:dyDescent="0.2">
      <c r="H1621" s="14" t="e">
        <f t="shared" si="306"/>
        <v>#NUM!</v>
      </c>
      <c r="I1621" s="104" t="e">
        <f>IF(ISNUMBER(results!C$38),4*PI()*F1621/((G1621*0.001)^2*results!C$38),4*PI()*F1621/((G1621*0.001)^2*results!D$38))</f>
        <v>#DIV/0!</v>
      </c>
      <c r="J1621" s="15">
        <f t="shared" si="307"/>
        <v>5.6999999999999877</v>
      </c>
      <c r="K1621" s="5">
        <f t="shared" si="300"/>
        <v>302</v>
      </c>
      <c r="L1621" s="1">
        <f t="shared" si="301"/>
        <v>5.6970934865054046</v>
      </c>
      <c r="M1621" s="2">
        <f t="shared" si="302"/>
        <v>18.013677216545513</v>
      </c>
      <c r="N1621" s="3" t="b">
        <f t="shared" si="311"/>
        <v>0</v>
      </c>
      <c r="O1621" s="3" t="str">
        <f t="shared" si="308"/>
        <v/>
      </c>
      <c r="P1621" s="4" t="str">
        <f t="shared" si="309"/>
        <v/>
      </c>
      <c r="Q1621" s="4" t="str">
        <f t="shared" si="310"/>
        <v/>
      </c>
      <c r="R1621" s="4" t="str">
        <f t="shared" si="303"/>
        <v/>
      </c>
      <c r="S1621" s="4" t="str">
        <f t="shared" si="304"/>
        <v/>
      </c>
      <c r="T1621" s="100" t="str">
        <f t="shared" si="305"/>
        <v/>
      </c>
      <c r="V1621" s="113"/>
    </row>
    <row r="1622" spans="8:22" s="103" customFormat="1" x14ac:dyDescent="0.2">
      <c r="H1622" s="14" t="e">
        <f t="shared" si="306"/>
        <v>#NUM!</v>
      </c>
      <c r="I1622" s="104" t="e">
        <f>IF(ISNUMBER(results!C$38),4*PI()*F1622/((G1622*0.001)^2*results!C$38),4*PI()*F1622/((G1622*0.001)^2*results!D$38))</f>
        <v>#DIV/0!</v>
      </c>
      <c r="J1622" s="15">
        <f t="shared" si="307"/>
        <v>5.6999999999999877</v>
      </c>
      <c r="K1622" s="5">
        <f t="shared" si="300"/>
        <v>302</v>
      </c>
      <c r="L1622" s="1">
        <f t="shared" si="301"/>
        <v>5.6970934865054046</v>
      </c>
      <c r="M1622" s="2">
        <f t="shared" si="302"/>
        <v>18.013677216545513</v>
      </c>
      <c r="N1622" s="3" t="b">
        <f t="shared" si="311"/>
        <v>0</v>
      </c>
      <c r="O1622" s="3" t="str">
        <f t="shared" si="308"/>
        <v/>
      </c>
      <c r="P1622" s="4" t="str">
        <f t="shared" si="309"/>
        <v/>
      </c>
      <c r="Q1622" s="4" t="str">
        <f t="shared" si="310"/>
        <v/>
      </c>
      <c r="R1622" s="4" t="str">
        <f t="shared" si="303"/>
        <v/>
      </c>
      <c r="S1622" s="4" t="str">
        <f t="shared" si="304"/>
        <v/>
      </c>
      <c r="T1622" s="100" t="str">
        <f t="shared" si="305"/>
        <v/>
      </c>
      <c r="V1622" s="113"/>
    </row>
    <row r="1623" spans="8:22" s="103" customFormat="1" x14ac:dyDescent="0.2">
      <c r="H1623" s="14" t="e">
        <f t="shared" si="306"/>
        <v>#NUM!</v>
      </c>
      <c r="I1623" s="104" t="e">
        <f>IF(ISNUMBER(results!C$38),4*PI()*F1623/((G1623*0.001)^2*results!C$38),4*PI()*F1623/((G1623*0.001)^2*results!D$38))</f>
        <v>#DIV/0!</v>
      </c>
      <c r="J1623" s="15">
        <f t="shared" si="307"/>
        <v>5.6999999999999877</v>
      </c>
      <c r="K1623" s="5">
        <f t="shared" si="300"/>
        <v>302</v>
      </c>
      <c r="L1623" s="1">
        <f t="shared" si="301"/>
        <v>5.6970934865054046</v>
      </c>
      <c r="M1623" s="2">
        <f t="shared" si="302"/>
        <v>18.013677216545513</v>
      </c>
      <c r="N1623" s="3" t="b">
        <f t="shared" si="311"/>
        <v>0</v>
      </c>
      <c r="O1623" s="3" t="str">
        <f t="shared" si="308"/>
        <v/>
      </c>
      <c r="P1623" s="4" t="str">
        <f t="shared" si="309"/>
        <v/>
      </c>
      <c r="Q1623" s="4" t="str">
        <f t="shared" si="310"/>
        <v/>
      </c>
      <c r="R1623" s="4" t="str">
        <f t="shared" si="303"/>
        <v/>
      </c>
      <c r="S1623" s="4" t="str">
        <f t="shared" si="304"/>
        <v/>
      </c>
      <c r="T1623" s="100" t="str">
        <f t="shared" si="305"/>
        <v/>
      </c>
      <c r="V1623" s="113"/>
    </row>
    <row r="1624" spans="8:22" s="103" customFormat="1" x14ac:dyDescent="0.2">
      <c r="H1624" s="14" t="e">
        <f t="shared" si="306"/>
        <v>#NUM!</v>
      </c>
      <c r="I1624" s="104" t="e">
        <f>IF(ISNUMBER(results!C$38),4*PI()*F1624/((G1624*0.001)^2*results!C$38),4*PI()*F1624/((G1624*0.001)^2*results!D$38))</f>
        <v>#DIV/0!</v>
      </c>
      <c r="J1624" s="15">
        <f t="shared" si="307"/>
        <v>5.6999999999999877</v>
      </c>
      <c r="K1624" s="5">
        <f t="shared" si="300"/>
        <v>302</v>
      </c>
      <c r="L1624" s="1">
        <f t="shared" si="301"/>
        <v>5.6970934865054046</v>
      </c>
      <c r="M1624" s="2">
        <f t="shared" si="302"/>
        <v>18.013677216545513</v>
      </c>
      <c r="N1624" s="3" t="b">
        <f t="shared" si="311"/>
        <v>0</v>
      </c>
      <c r="O1624" s="3" t="str">
        <f t="shared" si="308"/>
        <v/>
      </c>
      <c r="P1624" s="4" t="str">
        <f t="shared" si="309"/>
        <v/>
      </c>
      <c r="Q1624" s="4" t="str">
        <f t="shared" si="310"/>
        <v/>
      </c>
      <c r="R1624" s="4" t="str">
        <f t="shared" si="303"/>
        <v/>
      </c>
      <c r="S1624" s="4" t="str">
        <f t="shared" si="304"/>
        <v/>
      </c>
      <c r="T1624" s="100" t="str">
        <f t="shared" si="305"/>
        <v/>
      </c>
      <c r="V1624" s="113"/>
    </row>
    <row r="1625" spans="8:22" s="103" customFormat="1" x14ac:dyDescent="0.2">
      <c r="H1625" s="14" t="e">
        <f t="shared" si="306"/>
        <v>#NUM!</v>
      </c>
      <c r="I1625" s="104" t="e">
        <f>IF(ISNUMBER(results!C$38),4*PI()*F1625/((G1625*0.001)^2*results!C$38),4*PI()*F1625/((G1625*0.001)^2*results!D$38))</f>
        <v>#DIV/0!</v>
      </c>
      <c r="J1625" s="15">
        <f t="shared" si="307"/>
        <v>5.6999999999999877</v>
      </c>
      <c r="K1625" s="5">
        <f t="shared" si="300"/>
        <v>302</v>
      </c>
      <c r="L1625" s="1">
        <f t="shared" si="301"/>
        <v>5.6970934865054046</v>
      </c>
      <c r="M1625" s="2">
        <f t="shared" si="302"/>
        <v>18.013677216545513</v>
      </c>
      <c r="N1625" s="3" t="b">
        <f t="shared" si="311"/>
        <v>0</v>
      </c>
      <c r="O1625" s="3" t="str">
        <f t="shared" si="308"/>
        <v/>
      </c>
      <c r="P1625" s="4" t="str">
        <f t="shared" si="309"/>
        <v/>
      </c>
      <c r="Q1625" s="4" t="str">
        <f t="shared" si="310"/>
        <v/>
      </c>
      <c r="R1625" s="4" t="str">
        <f t="shared" si="303"/>
        <v/>
      </c>
      <c r="S1625" s="4" t="str">
        <f t="shared" si="304"/>
        <v/>
      </c>
      <c r="T1625" s="100" t="str">
        <f t="shared" si="305"/>
        <v/>
      </c>
      <c r="V1625" s="113"/>
    </row>
    <row r="1626" spans="8:22" s="103" customFormat="1" x14ac:dyDescent="0.2">
      <c r="H1626" s="14" t="e">
        <f t="shared" si="306"/>
        <v>#NUM!</v>
      </c>
      <c r="I1626" s="104" t="e">
        <f>IF(ISNUMBER(results!C$38),4*PI()*F1626/((G1626*0.001)^2*results!C$38),4*PI()*F1626/((G1626*0.001)^2*results!D$38))</f>
        <v>#DIV/0!</v>
      </c>
      <c r="J1626" s="15">
        <f t="shared" si="307"/>
        <v>5.6999999999999877</v>
      </c>
      <c r="K1626" s="5">
        <f t="shared" si="300"/>
        <v>302</v>
      </c>
      <c r="L1626" s="1">
        <f t="shared" si="301"/>
        <v>5.6970934865054046</v>
      </c>
      <c r="M1626" s="2">
        <f t="shared" si="302"/>
        <v>18.013677216545513</v>
      </c>
      <c r="N1626" s="3" t="b">
        <f t="shared" si="311"/>
        <v>0</v>
      </c>
      <c r="O1626" s="3" t="str">
        <f t="shared" si="308"/>
        <v/>
      </c>
      <c r="P1626" s="4" t="str">
        <f t="shared" si="309"/>
        <v/>
      </c>
      <c r="Q1626" s="4" t="str">
        <f t="shared" si="310"/>
        <v/>
      </c>
      <c r="R1626" s="4" t="str">
        <f t="shared" si="303"/>
        <v/>
      </c>
      <c r="S1626" s="4" t="str">
        <f t="shared" si="304"/>
        <v/>
      </c>
      <c r="T1626" s="100" t="str">
        <f t="shared" si="305"/>
        <v/>
      </c>
      <c r="V1626" s="113"/>
    </row>
    <row r="1627" spans="8:22" s="103" customFormat="1" x14ac:dyDescent="0.2">
      <c r="H1627" s="14" t="e">
        <f t="shared" si="306"/>
        <v>#NUM!</v>
      </c>
      <c r="I1627" s="104" t="e">
        <f>IF(ISNUMBER(results!C$38),4*PI()*F1627/((G1627*0.001)^2*results!C$38),4*PI()*F1627/((G1627*0.001)^2*results!D$38))</f>
        <v>#DIV/0!</v>
      </c>
      <c r="J1627" s="15">
        <f t="shared" si="307"/>
        <v>5.6999999999999877</v>
      </c>
      <c r="K1627" s="5">
        <f t="shared" si="300"/>
        <v>302</v>
      </c>
      <c r="L1627" s="1">
        <f t="shared" si="301"/>
        <v>5.6970934865054046</v>
      </c>
      <c r="M1627" s="2">
        <f t="shared" si="302"/>
        <v>18.013677216545513</v>
      </c>
      <c r="N1627" s="3" t="b">
        <f t="shared" si="311"/>
        <v>0</v>
      </c>
      <c r="O1627" s="3" t="str">
        <f t="shared" si="308"/>
        <v/>
      </c>
      <c r="P1627" s="4" t="str">
        <f t="shared" si="309"/>
        <v/>
      </c>
      <c r="Q1627" s="4" t="str">
        <f t="shared" si="310"/>
        <v/>
      </c>
      <c r="R1627" s="4" t="str">
        <f t="shared" si="303"/>
        <v/>
      </c>
      <c r="S1627" s="4" t="str">
        <f t="shared" si="304"/>
        <v/>
      </c>
      <c r="T1627" s="100" t="str">
        <f t="shared" si="305"/>
        <v/>
      </c>
      <c r="V1627" s="113"/>
    </row>
    <row r="1628" spans="8:22" s="103" customFormat="1" x14ac:dyDescent="0.2">
      <c r="H1628" s="14" t="e">
        <f t="shared" si="306"/>
        <v>#NUM!</v>
      </c>
      <c r="I1628" s="104" t="e">
        <f>IF(ISNUMBER(results!C$38),4*PI()*F1628/((G1628*0.001)^2*results!C$38),4*PI()*F1628/((G1628*0.001)^2*results!D$38))</f>
        <v>#DIV/0!</v>
      </c>
      <c r="J1628" s="15">
        <f t="shared" si="307"/>
        <v>5.6999999999999877</v>
      </c>
      <c r="K1628" s="5">
        <f t="shared" si="300"/>
        <v>302</v>
      </c>
      <c r="L1628" s="1">
        <f t="shared" si="301"/>
        <v>5.6970934865054046</v>
      </c>
      <c r="M1628" s="2">
        <f t="shared" si="302"/>
        <v>18.013677216545513</v>
      </c>
      <c r="N1628" s="3" t="b">
        <f t="shared" si="311"/>
        <v>0</v>
      </c>
      <c r="O1628" s="3" t="str">
        <f t="shared" si="308"/>
        <v/>
      </c>
      <c r="P1628" s="4" t="str">
        <f t="shared" si="309"/>
        <v/>
      </c>
      <c r="Q1628" s="4" t="str">
        <f t="shared" si="310"/>
        <v/>
      </c>
      <c r="R1628" s="4" t="str">
        <f t="shared" si="303"/>
        <v/>
      </c>
      <c r="S1628" s="4" t="str">
        <f t="shared" si="304"/>
        <v/>
      </c>
      <c r="T1628" s="100" t="str">
        <f t="shared" si="305"/>
        <v/>
      </c>
      <c r="V1628" s="113"/>
    </row>
    <row r="1629" spans="8:22" s="103" customFormat="1" x14ac:dyDescent="0.2">
      <c r="H1629" s="14" t="e">
        <f t="shared" si="306"/>
        <v>#NUM!</v>
      </c>
      <c r="I1629" s="104" t="e">
        <f>IF(ISNUMBER(results!C$38),4*PI()*F1629/((G1629*0.001)^2*results!C$38),4*PI()*F1629/((G1629*0.001)^2*results!D$38))</f>
        <v>#DIV/0!</v>
      </c>
      <c r="J1629" s="15">
        <f t="shared" si="307"/>
        <v>5.6999999999999877</v>
      </c>
      <c r="K1629" s="5">
        <f t="shared" si="300"/>
        <v>302</v>
      </c>
      <c r="L1629" s="1">
        <f t="shared" si="301"/>
        <v>5.6970934865054046</v>
      </c>
      <c r="M1629" s="2">
        <f t="shared" si="302"/>
        <v>18.013677216545513</v>
      </c>
      <c r="N1629" s="3" t="b">
        <f t="shared" si="311"/>
        <v>0</v>
      </c>
      <c r="O1629" s="3" t="str">
        <f t="shared" si="308"/>
        <v/>
      </c>
      <c r="P1629" s="4" t="str">
        <f t="shared" si="309"/>
        <v/>
      </c>
      <c r="Q1629" s="4" t="str">
        <f t="shared" si="310"/>
        <v/>
      </c>
      <c r="R1629" s="4" t="str">
        <f t="shared" si="303"/>
        <v/>
      </c>
      <c r="S1629" s="4" t="str">
        <f t="shared" si="304"/>
        <v/>
      </c>
      <c r="T1629" s="100" t="str">
        <f t="shared" si="305"/>
        <v/>
      </c>
      <c r="V1629" s="113"/>
    </row>
    <row r="1630" spans="8:22" s="103" customFormat="1" x14ac:dyDescent="0.2">
      <c r="H1630" s="14" t="e">
        <f t="shared" si="306"/>
        <v>#NUM!</v>
      </c>
      <c r="I1630" s="104" t="e">
        <f>IF(ISNUMBER(results!C$38),4*PI()*F1630/((G1630*0.001)^2*results!C$38),4*PI()*F1630/((G1630*0.001)^2*results!D$38))</f>
        <v>#DIV/0!</v>
      </c>
      <c r="J1630" s="15">
        <f t="shared" si="307"/>
        <v>5.6999999999999877</v>
      </c>
      <c r="K1630" s="5">
        <f t="shared" si="300"/>
        <v>302</v>
      </c>
      <c r="L1630" s="1">
        <f t="shared" si="301"/>
        <v>5.6970934865054046</v>
      </c>
      <c r="M1630" s="2">
        <f t="shared" si="302"/>
        <v>18.013677216545513</v>
      </c>
      <c r="N1630" s="3" t="b">
        <f t="shared" si="311"/>
        <v>0</v>
      </c>
      <c r="O1630" s="3" t="str">
        <f t="shared" si="308"/>
        <v/>
      </c>
      <c r="P1630" s="4" t="str">
        <f t="shared" si="309"/>
        <v/>
      </c>
      <c r="Q1630" s="4" t="str">
        <f t="shared" si="310"/>
        <v/>
      </c>
      <c r="R1630" s="4" t="str">
        <f t="shared" si="303"/>
        <v/>
      </c>
      <c r="S1630" s="4" t="str">
        <f t="shared" si="304"/>
        <v/>
      </c>
      <c r="T1630" s="100" t="str">
        <f t="shared" si="305"/>
        <v/>
      </c>
      <c r="V1630" s="113"/>
    </row>
    <row r="1631" spans="8:22" s="103" customFormat="1" x14ac:dyDescent="0.2">
      <c r="H1631" s="14" t="e">
        <f t="shared" si="306"/>
        <v>#NUM!</v>
      </c>
      <c r="I1631" s="104" t="e">
        <f>IF(ISNUMBER(results!C$38),4*PI()*F1631/((G1631*0.001)^2*results!C$38),4*PI()*F1631/((G1631*0.001)^2*results!D$38))</f>
        <v>#DIV/0!</v>
      </c>
      <c r="J1631" s="15">
        <f t="shared" si="307"/>
        <v>5.6999999999999877</v>
      </c>
      <c r="K1631" s="5">
        <f t="shared" si="300"/>
        <v>302</v>
      </c>
      <c r="L1631" s="1">
        <f t="shared" si="301"/>
        <v>5.6970934865054046</v>
      </c>
      <c r="M1631" s="2">
        <f t="shared" si="302"/>
        <v>18.013677216545513</v>
      </c>
      <c r="N1631" s="3" t="b">
        <f t="shared" si="311"/>
        <v>0</v>
      </c>
      <c r="O1631" s="3" t="str">
        <f t="shared" si="308"/>
        <v/>
      </c>
      <c r="P1631" s="4" t="str">
        <f t="shared" si="309"/>
        <v/>
      </c>
      <c r="Q1631" s="4" t="str">
        <f t="shared" si="310"/>
        <v/>
      </c>
      <c r="R1631" s="4" t="str">
        <f t="shared" si="303"/>
        <v/>
      </c>
      <c r="S1631" s="4" t="str">
        <f t="shared" si="304"/>
        <v/>
      </c>
      <c r="T1631" s="100" t="str">
        <f t="shared" si="305"/>
        <v/>
      </c>
      <c r="V1631" s="113"/>
    </row>
    <row r="1632" spans="8:22" s="103" customFormat="1" x14ac:dyDescent="0.2">
      <c r="H1632" s="14" t="e">
        <f t="shared" si="306"/>
        <v>#NUM!</v>
      </c>
      <c r="I1632" s="104" t="e">
        <f>IF(ISNUMBER(results!C$38),4*PI()*F1632/((G1632*0.001)^2*results!C$38),4*PI()*F1632/((G1632*0.001)^2*results!D$38))</f>
        <v>#DIV/0!</v>
      </c>
      <c r="J1632" s="15">
        <f t="shared" si="307"/>
        <v>5.6999999999999877</v>
      </c>
      <c r="K1632" s="5">
        <f t="shared" si="300"/>
        <v>302</v>
      </c>
      <c r="L1632" s="1">
        <f t="shared" si="301"/>
        <v>5.6970934865054046</v>
      </c>
      <c r="M1632" s="2">
        <f t="shared" si="302"/>
        <v>18.013677216545513</v>
      </c>
      <c r="N1632" s="3" t="b">
        <f t="shared" si="311"/>
        <v>0</v>
      </c>
      <c r="O1632" s="3" t="str">
        <f t="shared" si="308"/>
        <v/>
      </c>
      <c r="P1632" s="4" t="str">
        <f t="shared" si="309"/>
        <v/>
      </c>
      <c r="Q1632" s="4" t="str">
        <f t="shared" si="310"/>
        <v/>
      </c>
      <c r="R1632" s="4" t="str">
        <f t="shared" si="303"/>
        <v/>
      </c>
      <c r="S1632" s="4" t="str">
        <f t="shared" si="304"/>
        <v/>
      </c>
      <c r="T1632" s="100" t="str">
        <f t="shared" si="305"/>
        <v/>
      </c>
      <c r="V1632" s="113"/>
    </row>
    <row r="1633" spans="8:22" s="103" customFormat="1" x14ac:dyDescent="0.2">
      <c r="H1633" s="14" t="e">
        <f t="shared" si="306"/>
        <v>#NUM!</v>
      </c>
      <c r="I1633" s="104" t="e">
        <f>IF(ISNUMBER(results!C$38),4*PI()*F1633/((G1633*0.001)^2*results!C$38),4*PI()*F1633/((G1633*0.001)^2*results!D$38))</f>
        <v>#DIV/0!</v>
      </c>
      <c r="J1633" s="15">
        <f t="shared" si="307"/>
        <v>5.6999999999999877</v>
      </c>
      <c r="K1633" s="5">
        <f t="shared" si="300"/>
        <v>302</v>
      </c>
      <c r="L1633" s="1">
        <f t="shared" si="301"/>
        <v>5.6970934865054046</v>
      </c>
      <c r="M1633" s="2">
        <f t="shared" si="302"/>
        <v>18.013677216545513</v>
      </c>
      <c r="N1633" s="3" t="b">
        <f t="shared" si="311"/>
        <v>0</v>
      </c>
      <c r="O1633" s="3" t="str">
        <f t="shared" si="308"/>
        <v/>
      </c>
      <c r="P1633" s="4" t="str">
        <f t="shared" si="309"/>
        <v/>
      </c>
      <c r="Q1633" s="4" t="str">
        <f t="shared" si="310"/>
        <v/>
      </c>
      <c r="R1633" s="4" t="str">
        <f t="shared" si="303"/>
        <v/>
      </c>
      <c r="S1633" s="4" t="str">
        <f t="shared" si="304"/>
        <v/>
      </c>
      <c r="T1633" s="100" t="str">
        <f t="shared" si="305"/>
        <v/>
      </c>
      <c r="V1633" s="113"/>
    </row>
    <row r="1634" spans="8:22" s="103" customFormat="1" x14ac:dyDescent="0.2">
      <c r="H1634" s="14" t="e">
        <f t="shared" si="306"/>
        <v>#NUM!</v>
      </c>
      <c r="I1634" s="104" t="e">
        <f>IF(ISNUMBER(results!C$38),4*PI()*F1634/((G1634*0.001)^2*results!C$38),4*PI()*F1634/((G1634*0.001)^2*results!D$38))</f>
        <v>#DIV/0!</v>
      </c>
      <c r="J1634" s="15">
        <f t="shared" si="307"/>
        <v>5.6999999999999877</v>
      </c>
      <c r="K1634" s="5">
        <f t="shared" si="300"/>
        <v>302</v>
      </c>
      <c r="L1634" s="1">
        <f t="shared" si="301"/>
        <v>5.6970934865054046</v>
      </c>
      <c r="M1634" s="2">
        <f t="shared" si="302"/>
        <v>18.013677216545513</v>
      </c>
      <c r="N1634" s="3" t="b">
        <f t="shared" si="311"/>
        <v>0</v>
      </c>
      <c r="O1634" s="3" t="str">
        <f t="shared" si="308"/>
        <v/>
      </c>
      <c r="P1634" s="4" t="str">
        <f t="shared" si="309"/>
        <v/>
      </c>
      <c r="Q1634" s="4" t="str">
        <f t="shared" si="310"/>
        <v/>
      </c>
      <c r="R1634" s="4" t="str">
        <f t="shared" si="303"/>
        <v/>
      </c>
      <c r="S1634" s="4" t="str">
        <f t="shared" si="304"/>
        <v/>
      </c>
      <c r="T1634" s="100" t="str">
        <f t="shared" si="305"/>
        <v/>
      </c>
      <c r="V1634" s="113"/>
    </row>
    <row r="1635" spans="8:22" s="103" customFormat="1" x14ac:dyDescent="0.2">
      <c r="H1635" s="14" t="e">
        <f t="shared" si="306"/>
        <v>#NUM!</v>
      </c>
      <c r="I1635" s="104" t="e">
        <f>IF(ISNUMBER(results!C$38),4*PI()*F1635/((G1635*0.001)^2*results!C$38),4*PI()*F1635/((G1635*0.001)^2*results!D$38))</f>
        <v>#DIV/0!</v>
      </c>
      <c r="J1635" s="15">
        <f t="shared" si="307"/>
        <v>5.6999999999999877</v>
      </c>
      <c r="K1635" s="5">
        <f t="shared" si="300"/>
        <v>302</v>
      </c>
      <c r="L1635" s="1">
        <f t="shared" si="301"/>
        <v>5.6970934865054046</v>
      </c>
      <c r="M1635" s="2">
        <f t="shared" si="302"/>
        <v>18.013677216545513</v>
      </c>
      <c r="N1635" s="3" t="b">
        <f t="shared" si="311"/>
        <v>0</v>
      </c>
      <c r="O1635" s="3" t="str">
        <f t="shared" si="308"/>
        <v/>
      </c>
      <c r="P1635" s="4" t="str">
        <f t="shared" si="309"/>
        <v/>
      </c>
      <c r="Q1635" s="4" t="str">
        <f t="shared" si="310"/>
        <v/>
      </c>
      <c r="R1635" s="4" t="str">
        <f t="shared" si="303"/>
        <v/>
      </c>
      <c r="S1635" s="4" t="str">
        <f t="shared" si="304"/>
        <v/>
      </c>
      <c r="T1635" s="100" t="str">
        <f t="shared" si="305"/>
        <v/>
      </c>
      <c r="V1635" s="113"/>
    </row>
    <row r="1636" spans="8:22" s="103" customFormat="1" x14ac:dyDescent="0.2">
      <c r="H1636" s="14" t="e">
        <f t="shared" si="306"/>
        <v>#NUM!</v>
      </c>
      <c r="I1636" s="104" t="e">
        <f>IF(ISNUMBER(results!C$38),4*PI()*F1636/((G1636*0.001)^2*results!C$38),4*PI()*F1636/((G1636*0.001)^2*results!D$38))</f>
        <v>#DIV/0!</v>
      </c>
      <c r="J1636" s="15">
        <f t="shared" si="307"/>
        <v>5.6999999999999877</v>
      </c>
      <c r="K1636" s="5">
        <f t="shared" si="300"/>
        <v>302</v>
      </c>
      <c r="L1636" s="1">
        <f t="shared" si="301"/>
        <v>5.6970934865054046</v>
      </c>
      <c r="M1636" s="2">
        <f t="shared" si="302"/>
        <v>18.013677216545513</v>
      </c>
      <c r="N1636" s="3" t="b">
        <f t="shared" si="311"/>
        <v>0</v>
      </c>
      <c r="O1636" s="3" t="str">
        <f t="shared" si="308"/>
        <v/>
      </c>
      <c r="P1636" s="4" t="str">
        <f t="shared" si="309"/>
        <v/>
      </c>
      <c r="Q1636" s="4" t="str">
        <f t="shared" si="310"/>
        <v/>
      </c>
      <c r="R1636" s="4" t="str">
        <f t="shared" si="303"/>
        <v/>
      </c>
      <c r="S1636" s="4" t="str">
        <f t="shared" si="304"/>
        <v/>
      </c>
      <c r="T1636" s="100" t="str">
        <f t="shared" si="305"/>
        <v/>
      </c>
      <c r="V1636" s="113"/>
    </row>
    <row r="1637" spans="8:22" s="103" customFormat="1" x14ac:dyDescent="0.2">
      <c r="H1637" s="14" t="e">
        <f t="shared" si="306"/>
        <v>#NUM!</v>
      </c>
      <c r="I1637" s="104" t="e">
        <f>IF(ISNUMBER(results!C$38),4*PI()*F1637/((G1637*0.001)^2*results!C$38),4*PI()*F1637/((G1637*0.001)^2*results!D$38))</f>
        <v>#DIV/0!</v>
      </c>
      <c r="J1637" s="15">
        <f t="shared" si="307"/>
        <v>5.6999999999999877</v>
      </c>
      <c r="K1637" s="5">
        <f t="shared" si="300"/>
        <v>302</v>
      </c>
      <c r="L1637" s="1">
        <f t="shared" si="301"/>
        <v>5.6970934865054046</v>
      </c>
      <c r="M1637" s="2">
        <f t="shared" si="302"/>
        <v>18.013677216545513</v>
      </c>
      <c r="N1637" s="3" t="b">
        <f t="shared" si="311"/>
        <v>0</v>
      </c>
      <c r="O1637" s="3" t="str">
        <f t="shared" si="308"/>
        <v/>
      </c>
      <c r="P1637" s="4" t="str">
        <f t="shared" si="309"/>
        <v/>
      </c>
      <c r="Q1637" s="4" t="str">
        <f t="shared" si="310"/>
        <v/>
      </c>
      <c r="R1637" s="4" t="str">
        <f t="shared" si="303"/>
        <v/>
      </c>
      <c r="S1637" s="4" t="str">
        <f t="shared" si="304"/>
        <v/>
      </c>
      <c r="T1637" s="100" t="str">
        <f t="shared" si="305"/>
        <v/>
      </c>
      <c r="V1637" s="113"/>
    </row>
    <row r="1638" spans="8:22" s="103" customFormat="1" x14ac:dyDescent="0.2">
      <c r="H1638" s="14" t="e">
        <f t="shared" si="306"/>
        <v>#NUM!</v>
      </c>
      <c r="I1638" s="104" t="e">
        <f>IF(ISNUMBER(results!C$38),4*PI()*F1638/((G1638*0.001)^2*results!C$38),4*PI()*F1638/((G1638*0.001)^2*results!D$38))</f>
        <v>#DIV/0!</v>
      </c>
      <c r="J1638" s="15">
        <f t="shared" si="307"/>
        <v>5.6999999999999877</v>
      </c>
      <c r="K1638" s="5">
        <f t="shared" si="300"/>
        <v>302</v>
      </c>
      <c r="L1638" s="1">
        <f t="shared" si="301"/>
        <v>5.6970934865054046</v>
      </c>
      <c r="M1638" s="2">
        <f t="shared" si="302"/>
        <v>18.013677216545513</v>
      </c>
      <c r="N1638" s="3" t="b">
        <f t="shared" si="311"/>
        <v>0</v>
      </c>
      <c r="O1638" s="3" t="str">
        <f t="shared" si="308"/>
        <v/>
      </c>
      <c r="P1638" s="4" t="str">
        <f t="shared" si="309"/>
        <v/>
      </c>
      <c r="Q1638" s="4" t="str">
        <f t="shared" si="310"/>
        <v/>
      </c>
      <c r="R1638" s="4" t="str">
        <f t="shared" si="303"/>
        <v/>
      </c>
      <c r="S1638" s="4" t="str">
        <f t="shared" si="304"/>
        <v/>
      </c>
      <c r="T1638" s="100" t="str">
        <f t="shared" si="305"/>
        <v/>
      </c>
      <c r="V1638" s="113"/>
    </row>
    <row r="1639" spans="8:22" s="103" customFormat="1" x14ac:dyDescent="0.2">
      <c r="H1639" s="14" t="e">
        <f t="shared" si="306"/>
        <v>#NUM!</v>
      </c>
      <c r="I1639" s="104" t="e">
        <f>IF(ISNUMBER(results!C$38),4*PI()*F1639/((G1639*0.001)^2*results!C$38),4*PI()*F1639/((G1639*0.001)^2*results!D$38))</f>
        <v>#DIV/0!</v>
      </c>
      <c r="J1639" s="15">
        <f t="shared" si="307"/>
        <v>5.6999999999999877</v>
      </c>
      <c r="K1639" s="5">
        <f t="shared" si="300"/>
        <v>302</v>
      </c>
      <c r="L1639" s="1">
        <f t="shared" si="301"/>
        <v>5.6970934865054046</v>
      </c>
      <c r="M1639" s="2">
        <f t="shared" si="302"/>
        <v>18.013677216545513</v>
      </c>
      <c r="N1639" s="3" t="b">
        <f t="shared" si="311"/>
        <v>0</v>
      </c>
      <c r="O1639" s="3" t="str">
        <f t="shared" si="308"/>
        <v/>
      </c>
      <c r="P1639" s="4" t="str">
        <f t="shared" si="309"/>
        <v/>
      </c>
      <c r="Q1639" s="4" t="str">
        <f t="shared" si="310"/>
        <v/>
      </c>
      <c r="R1639" s="4" t="str">
        <f t="shared" si="303"/>
        <v/>
      </c>
      <c r="S1639" s="4" t="str">
        <f t="shared" si="304"/>
        <v/>
      </c>
      <c r="T1639" s="100" t="str">
        <f t="shared" si="305"/>
        <v/>
      </c>
      <c r="V1639" s="113"/>
    </row>
    <row r="1640" spans="8:22" s="103" customFormat="1" x14ac:dyDescent="0.2">
      <c r="H1640" s="14" t="e">
        <f t="shared" si="306"/>
        <v>#NUM!</v>
      </c>
      <c r="I1640" s="104" t="e">
        <f>IF(ISNUMBER(results!C$38),4*PI()*F1640/((G1640*0.001)^2*results!C$38),4*PI()*F1640/((G1640*0.001)^2*results!D$38))</f>
        <v>#DIV/0!</v>
      </c>
      <c r="J1640" s="15">
        <f t="shared" si="307"/>
        <v>5.6999999999999877</v>
      </c>
      <c r="K1640" s="5">
        <f t="shared" si="300"/>
        <v>302</v>
      </c>
      <c r="L1640" s="1">
        <f t="shared" si="301"/>
        <v>5.6970934865054046</v>
      </c>
      <c r="M1640" s="2">
        <f t="shared" si="302"/>
        <v>18.013677216545513</v>
      </c>
      <c r="N1640" s="3" t="b">
        <f t="shared" si="311"/>
        <v>0</v>
      </c>
      <c r="O1640" s="3" t="str">
        <f t="shared" si="308"/>
        <v/>
      </c>
      <c r="P1640" s="4" t="str">
        <f t="shared" si="309"/>
        <v/>
      </c>
      <c r="Q1640" s="4" t="str">
        <f t="shared" si="310"/>
        <v/>
      </c>
      <c r="R1640" s="4" t="str">
        <f t="shared" si="303"/>
        <v/>
      </c>
      <c r="S1640" s="4" t="str">
        <f t="shared" si="304"/>
        <v/>
      </c>
      <c r="T1640" s="100" t="str">
        <f t="shared" si="305"/>
        <v/>
      </c>
      <c r="V1640" s="113"/>
    </row>
    <row r="1641" spans="8:22" s="103" customFormat="1" x14ac:dyDescent="0.2">
      <c r="H1641" s="14" t="e">
        <f t="shared" si="306"/>
        <v>#NUM!</v>
      </c>
      <c r="I1641" s="104" t="e">
        <f>IF(ISNUMBER(results!C$38),4*PI()*F1641/((G1641*0.001)^2*results!C$38),4*PI()*F1641/((G1641*0.001)^2*results!D$38))</f>
        <v>#DIV/0!</v>
      </c>
      <c r="J1641" s="15">
        <f t="shared" si="307"/>
        <v>5.6999999999999877</v>
      </c>
      <c r="K1641" s="5">
        <f t="shared" si="300"/>
        <v>302</v>
      </c>
      <c r="L1641" s="1">
        <f t="shared" si="301"/>
        <v>5.6970934865054046</v>
      </c>
      <c r="M1641" s="2">
        <f t="shared" si="302"/>
        <v>18.013677216545513</v>
      </c>
      <c r="N1641" s="3" t="b">
        <f t="shared" si="311"/>
        <v>0</v>
      </c>
      <c r="O1641" s="3" t="str">
        <f t="shared" si="308"/>
        <v/>
      </c>
      <c r="P1641" s="4" t="str">
        <f t="shared" si="309"/>
        <v/>
      </c>
      <c r="Q1641" s="4" t="str">
        <f t="shared" si="310"/>
        <v/>
      </c>
      <c r="R1641" s="4" t="str">
        <f t="shared" si="303"/>
        <v/>
      </c>
      <c r="S1641" s="4" t="str">
        <f t="shared" si="304"/>
        <v/>
      </c>
      <c r="T1641" s="100" t="str">
        <f t="shared" si="305"/>
        <v/>
      </c>
      <c r="V1641" s="113"/>
    </row>
    <row r="1642" spans="8:22" s="103" customFormat="1" x14ac:dyDescent="0.2">
      <c r="H1642" s="14" t="e">
        <f t="shared" si="306"/>
        <v>#NUM!</v>
      </c>
      <c r="I1642" s="104" t="e">
        <f>IF(ISNUMBER(results!C$38),4*PI()*F1642/((G1642*0.001)^2*results!C$38),4*PI()*F1642/((G1642*0.001)^2*results!D$38))</f>
        <v>#DIV/0!</v>
      </c>
      <c r="J1642" s="15">
        <f t="shared" si="307"/>
        <v>5.6999999999999877</v>
      </c>
      <c r="K1642" s="5">
        <f t="shared" si="300"/>
        <v>302</v>
      </c>
      <c r="L1642" s="1">
        <f t="shared" si="301"/>
        <v>5.6970934865054046</v>
      </c>
      <c r="M1642" s="2">
        <f t="shared" si="302"/>
        <v>18.013677216545513</v>
      </c>
      <c r="N1642" s="3" t="b">
        <f t="shared" si="311"/>
        <v>0</v>
      </c>
      <c r="O1642" s="3" t="str">
        <f t="shared" si="308"/>
        <v/>
      </c>
      <c r="P1642" s="4" t="str">
        <f t="shared" si="309"/>
        <v/>
      </c>
      <c r="Q1642" s="4" t="str">
        <f t="shared" si="310"/>
        <v/>
      </c>
      <c r="R1642" s="4" t="str">
        <f t="shared" si="303"/>
        <v/>
      </c>
      <c r="S1642" s="4" t="str">
        <f t="shared" si="304"/>
        <v/>
      </c>
      <c r="T1642" s="100" t="str">
        <f t="shared" si="305"/>
        <v/>
      </c>
      <c r="V1642" s="113"/>
    </row>
    <row r="1643" spans="8:22" s="103" customFormat="1" x14ac:dyDescent="0.2">
      <c r="H1643" s="14" t="e">
        <f t="shared" si="306"/>
        <v>#NUM!</v>
      </c>
      <c r="I1643" s="104" t="e">
        <f>IF(ISNUMBER(results!C$38),4*PI()*F1643/((G1643*0.001)^2*results!C$38),4*PI()*F1643/((G1643*0.001)^2*results!D$38))</f>
        <v>#DIV/0!</v>
      </c>
      <c r="J1643" s="15">
        <f t="shared" si="307"/>
        <v>5.6999999999999877</v>
      </c>
      <c r="K1643" s="5">
        <f t="shared" si="300"/>
        <v>302</v>
      </c>
      <c r="L1643" s="1">
        <f t="shared" si="301"/>
        <v>5.6970934865054046</v>
      </c>
      <c r="M1643" s="2">
        <f t="shared" si="302"/>
        <v>18.013677216545513</v>
      </c>
      <c r="N1643" s="3" t="b">
        <f t="shared" si="311"/>
        <v>0</v>
      </c>
      <c r="O1643" s="3" t="str">
        <f t="shared" si="308"/>
        <v/>
      </c>
      <c r="P1643" s="4" t="str">
        <f t="shared" si="309"/>
        <v/>
      </c>
      <c r="Q1643" s="4" t="str">
        <f t="shared" si="310"/>
        <v/>
      </c>
      <c r="R1643" s="4" t="str">
        <f t="shared" si="303"/>
        <v/>
      </c>
      <c r="S1643" s="4" t="str">
        <f t="shared" si="304"/>
        <v/>
      </c>
      <c r="T1643" s="100" t="str">
        <f t="shared" si="305"/>
        <v/>
      </c>
      <c r="V1643" s="113"/>
    </row>
    <row r="1644" spans="8:22" s="103" customFormat="1" x14ac:dyDescent="0.2">
      <c r="H1644" s="14" t="e">
        <f t="shared" si="306"/>
        <v>#NUM!</v>
      </c>
      <c r="I1644" s="104" t="e">
        <f>IF(ISNUMBER(results!C$38),4*PI()*F1644/((G1644*0.001)^2*results!C$38),4*PI()*F1644/((G1644*0.001)^2*results!D$38))</f>
        <v>#DIV/0!</v>
      </c>
      <c r="J1644" s="15">
        <f t="shared" si="307"/>
        <v>5.6999999999999877</v>
      </c>
      <c r="K1644" s="5">
        <f t="shared" si="300"/>
        <v>302</v>
      </c>
      <c r="L1644" s="1">
        <f t="shared" si="301"/>
        <v>5.6970934865054046</v>
      </c>
      <c r="M1644" s="2">
        <f t="shared" si="302"/>
        <v>18.013677216545513</v>
      </c>
      <c r="N1644" s="3" t="b">
        <f t="shared" si="311"/>
        <v>0</v>
      </c>
      <c r="O1644" s="3" t="str">
        <f t="shared" si="308"/>
        <v/>
      </c>
      <c r="P1644" s="4" t="str">
        <f t="shared" si="309"/>
        <v/>
      </c>
      <c r="Q1644" s="4" t="str">
        <f t="shared" si="310"/>
        <v/>
      </c>
      <c r="R1644" s="4" t="str">
        <f t="shared" si="303"/>
        <v/>
      </c>
      <c r="S1644" s="4" t="str">
        <f t="shared" si="304"/>
        <v/>
      </c>
      <c r="T1644" s="100" t="str">
        <f t="shared" si="305"/>
        <v/>
      </c>
      <c r="V1644" s="113"/>
    </row>
    <row r="1645" spans="8:22" s="103" customFormat="1" x14ac:dyDescent="0.2">
      <c r="H1645" s="14" t="e">
        <f t="shared" si="306"/>
        <v>#NUM!</v>
      </c>
      <c r="I1645" s="104" t="e">
        <f>IF(ISNUMBER(results!C$38),4*PI()*F1645/((G1645*0.001)^2*results!C$38),4*PI()*F1645/((G1645*0.001)^2*results!D$38))</f>
        <v>#DIV/0!</v>
      </c>
      <c r="J1645" s="15">
        <f t="shared" si="307"/>
        <v>5.6999999999999877</v>
      </c>
      <c r="K1645" s="5">
        <f t="shared" si="300"/>
        <v>302</v>
      </c>
      <c r="L1645" s="1">
        <f t="shared" si="301"/>
        <v>5.6970934865054046</v>
      </c>
      <c r="M1645" s="2">
        <f t="shared" si="302"/>
        <v>18.013677216545513</v>
      </c>
      <c r="N1645" s="3" t="b">
        <f t="shared" si="311"/>
        <v>0</v>
      </c>
      <c r="O1645" s="3" t="str">
        <f t="shared" si="308"/>
        <v/>
      </c>
      <c r="P1645" s="4" t="str">
        <f t="shared" si="309"/>
        <v/>
      </c>
      <c r="Q1645" s="4" t="str">
        <f t="shared" si="310"/>
        <v/>
      </c>
      <c r="R1645" s="4" t="str">
        <f t="shared" si="303"/>
        <v/>
      </c>
      <c r="S1645" s="4" t="str">
        <f t="shared" si="304"/>
        <v/>
      </c>
      <c r="T1645" s="100" t="str">
        <f t="shared" si="305"/>
        <v/>
      </c>
      <c r="V1645" s="113"/>
    </row>
    <row r="1646" spans="8:22" s="103" customFormat="1" x14ac:dyDescent="0.2">
      <c r="H1646" s="14" t="e">
        <f t="shared" si="306"/>
        <v>#NUM!</v>
      </c>
      <c r="I1646" s="104" t="e">
        <f>IF(ISNUMBER(results!C$38),4*PI()*F1646/((G1646*0.001)^2*results!C$38),4*PI()*F1646/((G1646*0.001)^2*results!D$38))</f>
        <v>#DIV/0!</v>
      </c>
      <c r="J1646" s="15">
        <f t="shared" si="307"/>
        <v>5.6999999999999877</v>
      </c>
      <c r="K1646" s="5">
        <f t="shared" si="300"/>
        <v>302</v>
      </c>
      <c r="L1646" s="1">
        <f t="shared" si="301"/>
        <v>5.6970934865054046</v>
      </c>
      <c r="M1646" s="2">
        <f t="shared" si="302"/>
        <v>18.013677216545513</v>
      </c>
      <c r="N1646" s="3" t="b">
        <f t="shared" si="311"/>
        <v>0</v>
      </c>
      <c r="O1646" s="3" t="str">
        <f t="shared" si="308"/>
        <v/>
      </c>
      <c r="P1646" s="4" t="str">
        <f t="shared" si="309"/>
        <v/>
      </c>
      <c r="Q1646" s="4" t="str">
        <f t="shared" si="310"/>
        <v/>
      </c>
      <c r="R1646" s="4" t="str">
        <f t="shared" si="303"/>
        <v/>
      </c>
      <c r="S1646" s="4" t="str">
        <f t="shared" si="304"/>
        <v/>
      </c>
      <c r="T1646" s="100" t="str">
        <f t="shared" si="305"/>
        <v/>
      </c>
      <c r="V1646" s="113"/>
    </row>
    <row r="1647" spans="8:22" s="103" customFormat="1" x14ac:dyDescent="0.2">
      <c r="H1647" s="14" t="e">
        <f t="shared" si="306"/>
        <v>#NUM!</v>
      </c>
      <c r="I1647" s="104" t="e">
        <f>IF(ISNUMBER(results!C$38),4*PI()*F1647/((G1647*0.001)^2*results!C$38),4*PI()*F1647/((G1647*0.001)^2*results!D$38))</f>
        <v>#DIV/0!</v>
      </c>
      <c r="J1647" s="15">
        <f t="shared" si="307"/>
        <v>5.6999999999999877</v>
      </c>
      <c r="K1647" s="5">
        <f t="shared" si="300"/>
        <v>302</v>
      </c>
      <c r="L1647" s="1">
        <f t="shared" si="301"/>
        <v>5.6970934865054046</v>
      </c>
      <c r="M1647" s="2">
        <f t="shared" si="302"/>
        <v>18.013677216545513</v>
      </c>
      <c r="N1647" s="3" t="b">
        <f t="shared" si="311"/>
        <v>0</v>
      </c>
      <c r="O1647" s="3" t="str">
        <f t="shared" si="308"/>
        <v/>
      </c>
      <c r="P1647" s="4" t="str">
        <f t="shared" si="309"/>
        <v/>
      </c>
      <c r="Q1647" s="4" t="str">
        <f t="shared" si="310"/>
        <v/>
      </c>
      <c r="R1647" s="4" t="str">
        <f t="shared" si="303"/>
        <v/>
      </c>
      <c r="S1647" s="4" t="str">
        <f t="shared" si="304"/>
        <v/>
      </c>
      <c r="T1647" s="100" t="str">
        <f t="shared" si="305"/>
        <v/>
      </c>
      <c r="V1647" s="113"/>
    </row>
    <row r="1648" spans="8:22" s="103" customFormat="1" x14ac:dyDescent="0.2">
      <c r="H1648" s="14" t="e">
        <f t="shared" si="306"/>
        <v>#NUM!</v>
      </c>
      <c r="I1648" s="104" t="e">
        <f>IF(ISNUMBER(results!C$38),4*PI()*F1648/((G1648*0.001)^2*results!C$38),4*PI()*F1648/((G1648*0.001)^2*results!D$38))</f>
        <v>#DIV/0!</v>
      </c>
      <c r="J1648" s="15">
        <f t="shared" si="307"/>
        <v>5.6999999999999877</v>
      </c>
      <c r="K1648" s="5">
        <f t="shared" si="300"/>
        <v>302</v>
      </c>
      <c r="L1648" s="1">
        <f t="shared" si="301"/>
        <v>5.6970934865054046</v>
      </c>
      <c r="M1648" s="2">
        <f t="shared" si="302"/>
        <v>18.013677216545513</v>
      </c>
      <c r="N1648" s="3" t="b">
        <f t="shared" si="311"/>
        <v>0</v>
      </c>
      <c r="O1648" s="3" t="str">
        <f t="shared" si="308"/>
        <v/>
      </c>
      <c r="P1648" s="4" t="str">
        <f t="shared" si="309"/>
        <v/>
      </c>
      <c r="Q1648" s="4" t="str">
        <f t="shared" si="310"/>
        <v/>
      </c>
      <c r="R1648" s="4" t="str">
        <f t="shared" si="303"/>
        <v/>
      </c>
      <c r="S1648" s="4" t="str">
        <f t="shared" si="304"/>
        <v/>
      </c>
      <c r="T1648" s="100" t="str">
        <f t="shared" si="305"/>
        <v/>
      </c>
      <c r="V1648" s="113"/>
    </row>
    <row r="1649" spans="8:22" s="103" customFormat="1" x14ac:dyDescent="0.2">
      <c r="H1649" s="14" t="e">
        <f t="shared" si="306"/>
        <v>#NUM!</v>
      </c>
      <c r="I1649" s="104" t="e">
        <f>IF(ISNUMBER(results!C$38),4*PI()*F1649/((G1649*0.001)^2*results!C$38),4*PI()*F1649/((G1649*0.001)^2*results!D$38))</f>
        <v>#DIV/0!</v>
      </c>
      <c r="J1649" s="15">
        <f t="shared" si="307"/>
        <v>5.6999999999999877</v>
      </c>
      <c r="K1649" s="5">
        <f t="shared" si="300"/>
        <v>302</v>
      </c>
      <c r="L1649" s="1">
        <f t="shared" si="301"/>
        <v>5.6970934865054046</v>
      </c>
      <c r="M1649" s="2">
        <f t="shared" si="302"/>
        <v>18.013677216545513</v>
      </c>
      <c r="N1649" s="3" t="b">
        <f t="shared" si="311"/>
        <v>0</v>
      </c>
      <c r="O1649" s="3" t="str">
        <f t="shared" si="308"/>
        <v/>
      </c>
      <c r="P1649" s="4" t="str">
        <f t="shared" si="309"/>
        <v/>
      </c>
      <c r="Q1649" s="4" t="str">
        <f t="shared" si="310"/>
        <v/>
      </c>
      <c r="R1649" s="4" t="str">
        <f t="shared" si="303"/>
        <v/>
      </c>
      <c r="S1649" s="4" t="str">
        <f t="shared" si="304"/>
        <v/>
      </c>
      <c r="T1649" s="100" t="str">
        <f t="shared" si="305"/>
        <v/>
      </c>
      <c r="V1649" s="113"/>
    </row>
    <row r="1650" spans="8:22" s="103" customFormat="1" x14ac:dyDescent="0.2">
      <c r="H1650" s="14" t="e">
        <f t="shared" si="306"/>
        <v>#NUM!</v>
      </c>
      <c r="I1650" s="104" t="e">
        <f>IF(ISNUMBER(results!C$38),4*PI()*F1650/((G1650*0.001)^2*results!C$38),4*PI()*F1650/((G1650*0.001)^2*results!D$38))</f>
        <v>#DIV/0!</v>
      </c>
      <c r="J1650" s="15">
        <f t="shared" si="307"/>
        <v>5.6999999999999877</v>
      </c>
      <c r="K1650" s="5">
        <f t="shared" si="300"/>
        <v>302</v>
      </c>
      <c r="L1650" s="1">
        <f t="shared" si="301"/>
        <v>5.6970934865054046</v>
      </c>
      <c r="M1650" s="2">
        <f t="shared" si="302"/>
        <v>18.013677216545513</v>
      </c>
      <c r="N1650" s="3" t="b">
        <f t="shared" si="311"/>
        <v>0</v>
      </c>
      <c r="O1650" s="3" t="str">
        <f t="shared" si="308"/>
        <v/>
      </c>
      <c r="P1650" s="4" t="str">
        <f t="shared" si="309"/>
        <v/>
      </c>
      <c r="Q1650" s="4" t="str">
        <f t="shared" si="310"/>
        <v/>
      </c>
      <c r="R1650" s="4" t="str">
        <f t="shared" si="303"/>
        <v/>
      </c>
      <c r="S1650" s="4" t="str">
        <f t="shared" si="304"/>
        <v/>
      </c>
      <c r="T1650" s="100" t="str">
        <f t="shared" si="305"/>
        <v/>
      </c>
      <c r="V1650" s="113"/>
    </row>
    <row r="1651" spans="8:22" s="103" customFormat="1" x14ac:dyDescent="0.2">
      <c r="H1651" s="14" t="e">
        <f t="shared" si="306"/>
        <v>#NUM!</v>
      </c>
      <c r="I1651" s="104" t="e">
        <f>IF(ISNUMBER(results!C$38),4*PI()*F1651/((G1651*0.001)^2*results!C$38),4*PI()*F1651/((G1651*0.001)^2*results!D$38))</f>
        <v>#DIV/0!</v>
      </c>
      <c r="J1651" s="15">
        <f t="shared" si="307"/>
        <v>5.6999999999999877</v>
      </c>
      <c r="K1651" s="5">
        <f t="shared" si="300"/>
        <v>302</v>
      </c>
      <c r="L1651" s="1">
        <f t="shared" si="301"/>
        <v>5.6970934865054046</v>
      </c>
      <c r="M1651" s="2">
        <f t="shared" si="302"/>
        <v>18.013677216545513</v>
      </c>
      <c r="N1651" s="3" t="b">
        <f t="shared" si="311"/>
        <v>0</v>
      </c>
      <c r="O1651" s="3" t="str">
        <f t="shared" si="308"/>
        <v/>
      </c>
      <c r="P1651" s="4" t="str">
        <f t="shared" si="309"/>
        <v/>
      </c>
      <c r="Q1651" s="4" t="str">
        <f t="shared" si="310"/>
        <v/>
      </c>
      <c r="R1651" s="4" t="str">
        <f t="shared" si="303"/>
        <v/>
      </c>
      <c r="S1651" s="4" t="str">
        <f t="shared" si="304"/>
        <v/>
      </c>
      <c r="T1651" s="100" t="str">
        <f t="shared" si="305"/>
        <v/>
      </c>
      <c r="V1651" s="113"/>
    </row>
    <row r="1652" spans="8:22" s="103" customFormat="1" x14ac:dyDescent="0.2">
      <c r="H1652" s="14" t="e">
        <f t="shared" si="306"/>
        <v>#NUM!</v>
      </c>
      <c r="I1652" s="104" t="e">
        <f>IF(ISNUMBER(results!C$38),4*PI()*F1652/((G1652*0.001)^2*results!C$38),4*PI()*F1652/((G1652*0.001)^2*results!D$38))</f>
        <v>#DIV/0!</v>
      </c>
      <c r="J1652" s="15">
        <f t="shared" si="307"/>
        <v>5.6999999999999877</v>
      </c>
      <c r="K1652" s="5">
        <f t="shared" si="300"/>
        <v>302</v>
      </c>
      <c r="L1652" s="1">
        <f t="shared" si="301"/>
        <v>5.6970934865054046</v>
      </c>
      <c r="M1652" s="2">
        <f t="shared" si="302"/>
        <v>18.013677216545513</v>
      </c>
      <c r="N1652" s="3" t="b">
        <f t="shared" si="311"/>
        <v>0</v>
      </c>
      <c r="O1652" s="3" t="str">
        <f t="shared" si="308"/>
        <v/>
      </c>
      <c r="P1652" s="4" t="str">
        <f t="shared" si="309"/>
        <v/>
      </c>
      <c r="Q1652" s="4" t="str">
        <f t="shared" si="310"/>
        <v/>
      </c>
      <c r="R1652" s="4" t="str">
        <f t="shared" si="303"/>
        <v/>
      </c>
      <c r="S1652" s="4" t="str">
        <f t="shared" si="304"/>
        <v/>
      </c>
      <c r="T1652" s="100" t="str">
        <f t="shared" si="305"/>
        <v/>
      </c>
      <c r="V1652" s="113"/>
    </row>
    <row r="1653" spans="8:22" s="103" customFormat="1" x14ac:dyDescent="0.2">
      <c r="H1653" s="14" t="e">
        <f t="shared" si="306"/>
        <v>#NUM!</v>
      </c>
      <c r="I1653" s="104" t="e">
        <f>IF(ISNUMBER(results!C$38),4*PI()*F1653/((G1653*0.001)^2*results!C$38),4*PI()*F1653/((G1653*0.001)^2*results!D$38))</f>
        <v>#DIV/0!</v>
      </c>
      <c r="J1653" s="15">
        <f t="shared" si="307"/>
        <v>5.6999999999999877</v>
      </c>
      <c r="K1653" s="5">
        <f t="shared" si="300"/>
        <v>302</v>
      </c>
      <c r="L1653" s="1">
        <f t="shared" si="301"/>
        <v>5.6970934865054046</v>
      </c>
      <c r="M1653" s="2">
        <f t="shared" si="302"/>
        <v>18.013677216545513</v>
      </c>
      <c r="N1653" s="3" t="b">
        <f t="shared" si="311"/>
        <v>0</v>
      </c>
      <c r="O1653" s="3" t="str">
        <f t="shared" si="308"/>
        <v/>
      </c>
      <c r="P1653" s="4" t="str">
        <f t="shared" si="309"/>
        <v/>
      </c>
      <c r="Q1653" s="4" t="str">
        <f t="shared" si="310"/>
        <v/>
      </c>
      <c r="R1653" s="4" t="str">
        <f t="shared" si="303"/>
        <v/>
      </c>
      <c r="S1653" s="4" t="str">
        <f t="shared" si="304"/>
        <v/>
      </c>
      <c r="T1653" s="100" t="str">
        <f t="shared" si="305"/>
        <v/>
      </c>
      <c r="V1653" s="113"/>
    </row>
    <row r="1654" spans="8:22" s="103" customFormat="1" x14ac:dyDescent="0.2">
      <c r="H1654" s="14" t="e">
        <f t="shared" si="306"/>
        <v>#NUM!</v>
      </c>
      <c r="I1654" s="104" t="e">
        <f>IF(ISNUMBER(results!C$38),4*PI()*F1654/((G1654*0.001)^2*results!C$38),4*PI()*F1654/((G1654*0.001)^2*results!D$38))</f>
        <v>#DIV/0!</v>
      </c>
      <c r="J1654" s="15">
        <f t="shared" si="307"/>
        <v>5.6999999999999877</v>
      </c>
      <c r="K1654" s="5">
        <f t="shared" si="300"/>
        <v>302</v>
      </c>
      <c r="L1654" s="1">
        <f t="shared" si="301"/>
        <v>5.6970934865054046</v>
      </c>
      <c r="M1654" s="2">
        <f t="shared" si="302"/>
        <v>18.013677216545513</v>
      </c>
      <c r="N1654" s="3" t="b">
        <f t="shared" si="311"/>
        <v>0</v>
      </c>
      <c r="O1654" s="3" t="str">
        <f t="shared" si="308"/>
        <v/>
      </c>
      <c r="P1654" s="4" t="str">
        <f t="shared" si="309"/>
        <v/>
      </c>
      <c r="Q1654" s="4" t="str">
        <f t="shared" si="310"/>
        <v/>
      </c>
      <c r="R1654" s="4" t="str">
        <f t="shared" si="303"/>
        <v/>
      </c>
      <c r="S1654" s="4" t="str">
        <f t="shared" si="304"/>
        <v/>
      </c>
      <c r="T1654" s="100" t="str">
        <f t="shared" si="305"/>
        <v/>
      </c>
      <c r="V1654" s="113"/>
    </row>
    <row r="1655" spans="8:22" s="103" customFormat="1" x14ac:dyDescent="0.2">
      <c r="H1655" s="14" t="e">
        <f t="shared" si="306"/>
        <v>#NUM!</v>
      </c>
      <c r="I1655" s="104" t="e">
        <f>IF(ISNUMBER(results!C$38),4*PI()*F1655/((G1655*0.001)^2*results!C$38),4*PI()*F1655/((G1655*0.001)^2*results!D$38))</f>
        <v>#DIV/0!</v>
      </c>
      <c r="J1655" s="15">
        <f t="shared" si="307"/>
        <v>5.6999999999999877</v>
      </c>
      <c r="K1655" s="5">
        <f t="shared" si="300"/>
        <v>302</v>
      </c>
      <c r="L1655" s="1">
        <f t="shared" si="301"/>
        <v>5.6970934865054046</v>
      </c>
      <c r="M1655" s="2">
        <f t="shared" si="302"/>
        <v>18.013677216545513</v>
      </c>
      <c r="N1655" s="3" t="b">
        <f t="shared" si="311"/>
        <v>0</v>
      </c>
      <c r="O1655" s="3" t="str">
        <f t="shared" si="308"/>
        <v/>
      </c>
      <c r="P1655" s="4" t="str">
        <f t="shared" si="309"/>
        <v/>
      </c>
      <c r="Q1655" s="4" t="str">
        <f t="shared" si="310"/>
        <v/>
      </c>
      <c r="R1655" s="4" t="str">
        <f t="shared" si="303"/>
        <v/>
      </c>
      <c r="S1655" s="4" t="str">
        <f t="shared" si="304"/>
        <v/>
      </c>
      <c r="T1655" s="100" t="str">
        <f t="shared" si="305"/>
        <v/>
      </c>
      <c r="V1655" s="113"/>
    </row>
    <row r="1656" spans="8:22" s="103" customFormat="1" x14ac:dyDescent="0.2">
      <c r="H1656" s="14" t="e">
        <f t="shared" si="306"/>
        <v>#NUM!</v>
      </c>
      <c r="I1656" s="104" t="e">
        <f>IF(ISNUMBER(results!C$38),4*PI()*F1656/((G1656*0.001)^2*results!C$38),4*PI()*F1656/((G1656*0.001)^2*results!D$38))</f>
        <v>#DIV/0!</v>
      </c>
      <c r="J1656" s="15">
        <f t="shared" si="307"/>
        <v>5.6999999999999877</v>
      </c>
      <c r="K1656" s="5">
        <f t="shared" si="300"/>
        <v>302</v>
      </c>
      <c r="L1656" s="1">
        <f t="shared" si="301"/>
        <v>5.6970934865054046</v>
      </c>
      <c r="M1656" s="2">
        <f t="shared" si="302"/>
        <v>18.013677216545513</v>
      </c>
      <c r="N1656" s="3" t="b">
        <f t="shared" si="311"/>
        <v>0</v>
      </c>
      <c r="O1656" s="3" t="str">
        <f t="shared" si="308"/>
        <v/>
      </c>
      <c r="P1656" s="4" t="str">
        <f t="shared" si="309"/>
        <v/>
      </c>
      <c r="Q1656" s="4" t="str">
        <f t="shared" si="310"/>
        <v/>
      </c>
      <c r="R1656" s="4" t="str">
        <f t="shared" si="303"/>
        <v/>
      </c>
      <c r="S1656" s="4" t="str">
        <f t="shared" si="304"/>
        <v/>
      </c>
      <c r="T1656" s="100" t="str">
        <f t="shared" si="305"/>
        <v/>
      </c>
      <c r="V1656" s="113"/>
    </row>
    <row r="1657" spans="8:22" s="103" customFormat="1" x14ac:dyDescent="0.2">
      <c r="H1657" s="14" t="e">
        <f t="shared" si="306"/>
        <v>#NUM!</v>
      </c>
      <c r="I1657" s="104" t="e">
        <f>IF(ISNUMBER(results!C$38),4*PI()*F1657/((G1657*0.001)^2*results!C$38),4*PI()*F1657/((G1657*0.001)^2*results!D$38))</f>
        <v>#DIV/0!</v>
      </c>
      <c r="J1657" s="15">
        <f t="shared" si="307"/>
        <v>5.6999999999999877</v>
      </c>
      <c r="K1657" s="5">
        <f t="shared" si="300"/>
        <v>302</v>
      </c>
      <c r="L1657" s="1">
        <f t="shared" si="301"/>
        <v>5.6970934865054046</v>
      </c>
      <c r="M1657" s="2">
        <f t="shared" si="302"/>
        <v>18.013677216545513</v>
      </c>
      <c r="N1657" s="3" t="b">
        <f t="shared" si="311"/>
        <v>0</v>
      </c>
      <c r="O1657" s="3" t="str">
        <f t="shared" si="308"/>
        <v/>
      </c>
      <c r="P1657" s="4" t="str">
        <f t="shared" si="309"/>
        <v/>
      </c>
      <c r="Q1657" s="4" t="str">
        <f t="shared" si="310"/>
        <v/>
      </c>
      <c r="R1657" s="4" t="str">
        <f t="shared" si="303"/>
        <v/>
      </c>
      <c r="S1657" s="4" t="str">
        <f t="shared" si="304"/>
        <v/>
      </c>
      <c r="T1657" s="100" t="str">
        <f t="shared" si="305"/>
        <v/>
      </c>
      <c r="V1657" s="113"/>
    </row>
    <row r="1658" spans="8:22" s="103" customFormat="1" x14ac:dyDescent="0.2">
      <c r="H1658" s="14" t="e">
        <f t="shared" si="306"/>
        <v>#NUM!</v>
      </c>
      <c r="I1658" s="104" t="e">
        <f>IF(ISNUMBER(results!C$38),4*PI()*F1658/((G1658*0.001)^2*results!C$38),4*PI()*F1658/((G1658*0.001)^2*results!D$38))</f>
        <v>#DIV/0!</v>
      </c>
      <c r="J1658" s="15">
        <f t="shared" si="307"/>
        <v>5.6999999999999877</v>
      </c>
      <c r="K1658" s="5">
        <f t="shared" si="300"/>
        <v>302</v>
      </c>
      <c r="L1658" s="1">
        <f t="shared" si="301"/>
        <v>5.6970934865054046</v>
      </c>
      <c r="M1658" s="2">
        <f t="shared" si="302"/>
        <v>18.013677216545513</v>
      </c>
      <c r="N1658" s="3" t="b">
        <f t="shared" si="311"/>
        <v>0</v>
      </c>
      <c r="O1658" s="3" t="str">
        <f t="shared" si="308"/>
        <v/>
      </c>
      <c r="P1658" s="4" t="str">
        <f t="shared" si="309"/>
        <v/>
      </c>
      <c r="Q1658" s="4" t="str">
        <f t="shared" si="310"/>
        <v/>
      </c>
      <c r="R1658" s="4" t="str">
        <f t="shared" si="303"/>
        <v/>
      </c>
      <c r="S1658" s="4" t="str">
        <f t="shared" si="304"/>
        <v/>
      </c>
      <c r="T1658" s="100" t="str">
        <f t="shared" si="305"/>
        <v/>
      </c>
      <c r="V1658" s="113"/>
    </row>
    <row r="1659" spans="8:22" s="103" customFormat="1" x14ac:dyDescent="0.2">
      <c r="H1659" s="14" t="e">
        <f t="shared" si="306"/>
        <v>#NUM!</v>
      </c>
      <c r="I1659" s="104" t="e">
        <f>IF(ISNUMBER(results!C$38),4*PI()*F1659/((G1659*0.001)^2*results!C$38),4*PI()*F1659/((G1659*0.001)^2*results!D$38))</f>
        <v>#DIV/0!</v>
      </c>
      <c r="J1659" s="15">
        <f t="shared" si="307"/>
        <v>5.6999999999999877</v>
      </c>
      <c r="K1659" s="5">
        <f t="shared" si="300"/>
        <v>302</v>
      </c>
      <c r="L1659" s="1">
        <f t="shared" si="301"/>
        <v>5.6970934865054046</v>
      </c>
      <c r="M1659" s="2">
        <f t="shared" si="302"/>
        <v>18.013677216545513</v>
      </c>
      <c r="N1659" s="3" t="b">
        <f t="shared" si="311"/>
        <v>0</v>
      </c>
      <c r="O1659" s="3" t="str">
        <f t="shared" si="308"/>
        <v/>
      </c>
      <c r="P1659" s="4" t="str">
        <f t="shared" si="309"/>
        <v/>
      </c>
      <c r="Q1659" s="4" t="str">
        <f t="shared" si="310"/>
        <v/>
      </c>
      <c r="R1659" s="4" t="str">
        <f t="shared" si="303"/>
        <v/>
      </c>
      <c r="S1659" s="4" t="str">
        <f t="shared" si="304"/>
        <v/>
      </c>
      <c r="T1659" s="100" t="str">
        <f t="shared" si="305"/>
        <v/>
      </c>
      <c r="V1659" s="113"/>
    </row>
    <row r="1660" spans="8:22" s="103" customFormat="1" x14ac:dyDescent="0.2">
      <c r="H1660" s="14" t="e">
        <f t="shared" si="306"/>
        <v>#NUM!</v>
      </c>
      <c r="I1660" s="104" t="e">
        <f>IF(ISNUMBER(results!C$38),4*PI()*F1660/((G1660*0.001)^2*results!C$38),4*PI()*F1660/((G1660*0.001)^2*results!D$38))</f>
        <v>#DIV/0!</v>
      </c>
      <c r="J1660" s="15">
        <f t="shared" si="307"/>
        <v>5.6999999999999877</v>
      </c>
      <c r="K1660" s="5">
        <f t="shared" si="300"/>
        <v>302</v>
      </c>
      <c r="L1660" s="1">
        <f t="shared" si="301"/>
        <v>5.6970934865054046</v>
      </c>
      <c r="M1660" s="2">
        <f t="shared" si="302"/>
        <v>18.013677216545513</v>
      </c>
      <c r="N1660" s="3" t="b">
        <f t="shared" si="311"/>
        <v>0</v>
      </c>
      <c r="O1660" s="3" t="str">
        <f t="shared" si="308"/>
        <v/>
      </c>
      <c r="P1660" s="4" t="str">
        <f t="shared" si="309"/>
        <v/>
      </c>
      <c r="Q1660" s="4" t="str">
        <f t="shared" si="310"/>
        <v/>
      </c>
      <c r="R1660" s="4" t="str">
        <f t="shared" si="303"/>
        <v/>
      </c>
      <c r="S1660" s="4" t="str">
        <f t="shared" si="304"/>
        <v/>
      </c>
      <c r="T1660" s="100" t="str">
        <f t="shared" si="305"/>
        <v/>
      </c>
      <c r="V1660" s="113"/>
    </row>
    <row r="1661" spans="8:22" s="103" customFormat="1" x14ac:dyDescent="0.2">
      <c r="H1661" s="14" t="e">
        <f t="shared" si="306"/>
        <v>#NUM!</v>
      </c>
      <c r="I1661" s="104" t="e">
        <f>IF(ISNUMBER(results!C$38),4*PI()*F1661/((G1661*0.001)^2*results!C$38),4*PI()*F1661/((G1661*0.001)^2*results!D$38))</f>
        <v>#DIV/0!</v>
      </c>
      <c r="J1661" s="15">
        <f t="shared" si="307"/>
        <v>5.6999999999999877</v>
      </c>
      <c r="K1661" s="5">
        <f t="shared" si="300"/>
        <v>302</v>
      </c>
      <c r="L1661" s="1">
        <f t="shared" si="301"/>
        <v>5.6970934865054046</v>
      </c>
      <c r="M1661" s="2">
        <f t="shared" si="302"/>
        <v>18.013677216545513</v>
      </c>
      <c r="N1661" s="3" t="b">
        <f t="shared" si="311"/>
        <v>0</v>
      </c>
      <c r="O1661" s="3" t="str">
        <f t="shared" si="308"/>
        <v/>
      </c>
      <c r="P1661" s="4" t="str">
        <f t="shared" si="309"/>
        <v/>
      </c>
      <c r="Q1661" s="4" t="str">
        <f t="shared" si="310"/>
        <v/>
      </c>
      <c r="R1661" s="4" t="str">
        <f t="shared" si="303"/>
        <v/>
      </c>
      <c r="S1661" s="4" t="str">
        <f t="shared" si="304"/>
        <v/>
      </c>
      <c r="T1661" s="100" t="str">
        <f t="shared" si="305"/>
        <v/>
      </c>
      <c r="V1661" s="113"/>
    </row>
    <row r="1662" spans="8:22" s="103" customFormat="1" x14ac:dyDescent="0.2">
      <c r="H1662" s="14" t="e">
        <f t="shared" si="306"/>
        <v>#NUM!</v>
      </c>
      <c r="I1662" s="104" t="e">
        <f>IF(ISNUMBER(results!C$38),4*PI()*F1662/((G1662*0.001)^2*results!C$38),4*PI()*F1662/((G1662*0.001)^2*results!D$38))</f>
        <v>#DIV/0!</v>
      </c>
      <c r="J1662" s="15">
        <f t="shared" si="307"/>
        <v>5.6999999999999877</v>
      </c>
      <c r="K1662" s="5">
        <f t="shared" si="300"/>
        <v>302</v>
      </c>
      <c r="L1662" s="1">
        <f t="shared" si="301"/>
        <v>5.6970934865054046</v>
      </c>
      <c r="M1662" s="2">
        <f t="shared" si="302"/>
        <v>18.013677216545513</v>
      </c>
      <c r="N1662" s="3" t="b">
        <f t="shared" si="311"/>
        <v>0</v>
      </c>
      <c r="O1662" s="3" t="str">
        <f t="shared" si="308"/>
        <v/>
      </c>
      <c r="P1662" s="4" t="str">
        <f t="shared" si="309"/>
        <v/>
      </c>
      <c r="Q1662" s="4" t="str">
        <f t="shared" si="310"/>
        <v/>
      </c>
      <c r="R1662" s="4" t="str">
        <f t="shared" si="303"/>
        <v/>
      </c>
      <c r="S1662" s="4" t="str">
        <f t="shared" si="304"/>
        <v/>
      </c>
      <c r="T1662" s="100" t="str">
        <f t="shared" si="305"/>
        <v/>
      </c>
      <c r="V1662" s="113"/>
    </row>
    <row r="1663" spans="8:22" s="103" customFormat="1" x14ac:dyDescent="0.2">
      <c r="H1663" s="14" t="e">
        <f t="shared" si="306"/>
        <v>#NUM!</v>
      </c>
      <c r="I1663" s="104" t="e">
        <f>IF(ISNUMBER(results!C$38),4*PI()*F1663/((G1663*0.001)^2*results!C$38),4*PI()*F1663/((G1663*0.001)^2*results!D$38))</f>
        <v>#DIV/0!</v>
      </c>
      <c r="J1663" s="15">
        <f t="shared" si="307"/>
        <v>5.6999999999999877</v>
      </c>
      <c r="K1663" s="5">
        <f t="shared" si="300"/>
        <v>302</v>
      </c>
      <c r="L1663" s="1">
        <f t="shared" si="301"/>
        <v>5.6970934865054046</v>
      </c>
      <c r="M1663" s="2">
        <f t="shared" si="302"/>
        <v>18.013677216545513</v>
      </c>
      <c r="N1663" s="3" t="b">
        <f t="shared" si="311"/>
        <v>0</v>
      </c>
      <c r="O1663" s="3" t="str">
        <f t="shared" si="308"/>
        <v/>
      </c>
      <c r="P1663" s="4" t="str">
        <f t="shared" si="309"/>
        <v/>
      </c>
      <c r="Q1663" s="4" t="str">
        <f t="shared" si="310"/>
        <v/>
      </c>
      <c r="R1663" s="4" t="str">
        <f t="shared" si="303"/>
        <v/>
      </c>
      <c r="S1663" s="4" t="str">
        <f t="shared" si="304"/>
        <v/>
      </c>
      <c r="T1663" s="100" t="str">
        <f t="shared" si="305"/>
        <v/>
      </c>
      <c r="V1663" s="113"/>
    </row>
    <row r="1664" spans="8:22" s="103" customFormat="1" x14ac:dyDescent="0.2">
      <c r="H1664" s="14" t="e">
        <f t="shared" si="306"/>
        <v>#NUM!</v>
      </c>
      <c r="I1664" s="104" t="e">
        <f>IF(ISNUMBER(results!C$38),4*PI()*F1664/((G1664*0.001)^2*results!C$38),4*PI()*F1664/((G1664*0.001)^2*results!D$38))</f>
        <v>#DIV/0!</v>
      </c>
      <c r="J1664" s="15">
        <f t="shared" si="307"/>
        <v>5.6999999999999877</v>
      </c>
      <c r="K1664" s="5">
        <f t="shared" si="300"/>
        <v>302</v>
      </c>
      <c r="L1664" s="1">
        <f t="shared" si="301"/>
        <v>5.6970934865054046</v>
      </c>
      <c r="M1664" s="2">
        <f t="shared" si="302"/>
        <v>18.013677216545513</v>
      </c>
      <c r="N1664" s="3" t="b">
        <f t="shared" si="311"/>
        <v>0</v>
      </c>
      <c r="O1664" s="3" t="str">
        <f t="shared" si="308"/>
        <v/>
      </c>
      <c r="P1664" s="4" t="str">
        <f t="shared" si="309"/>
        <v/>
      </c>
      <c r="Q1664" s="4" t="str">
        <f t="shared" si="310"/>
        <v/>
      </c>
      <c r="R1664" s="4" t="str">
        <f t="shared" si="303"/>
        <v/>
      </c>
      <c r="S1664" s="4" t="str">
        <f t="shared" si="304"/>
        <v/>
      </c>
      <c r="T1664" s="100" t="str">
        <f t="shared" si="305"/>
        <v/>
      </c>
      <c r="V1664" s="113"/>
    </row>
    <row r="1665" spans="8:22" s="103" customFormat="1" x14ac:dyDescent="0.2">
      <c r="H1665" s="14" t="e">
        <f t="shared" si="306"/>
        <v>#NUM!</v>
      </c>
      <c r="I1665" s="104" t="e">
        <f>IF(ISNUMBER(results!C$38),4*PI()*F1665/((G1665*0.001)^2*results!C$38),4*PI()*F1665/((G1665*0.001)^2*results!D$38))</f>
        <v>#DIV/0!</v>
      </c>
      <c r="J1665" s="15">
        <f t="shared" si="307"/>
        <v>5.6999999999999877</v>
      </c>
      <c r="K1665" s="5">
        <f t="shared" si="300"/>
        <v>302</v>
      </c>
      <c r="L1665" s="1">
        <f t="shared" si="301"/>
        <v>5.6970934865054046</v>
      </c>
      <c r="M1665" s="2">
        <f t="shared" si="302"/>
        <v>18.013677216545513</v>
      </c>
      <c r="N1665" s="3" t="b">
        <f t="shared" si="311"/>
        <v>0</v>
      </c>
      <c r="O1665" s="3" t="str">
        <f t="shared" si="308"/>
        <v/>
      </c>
      <c r="P1665" s="4" t="str">
        <f t="shared" si="309"/>
        <v/>
      </c>
      <c r="Q1665" s="4" t="str">
        <f t="shared" si="310"/>
        <v/>
      </c>
      <c r="R1665" s="4" t="str">
        <f t="shared" si="303"/>
        <v/>
      </c>
      <c r="S1665" s="4" t="str">
        <f t="shared" si="304"/>
        <v/>
      </c>
      <c r="T1665" s="100" t="str">
        <f t="shared" si="305"/>
        <v/>
      </c>
      <c r="V1665" s="113"/>
    </row>
    <row r="1666" spans="8:22" s="103" customFormat="1" x14ac:dyDescent="0.2">
      <c r="H1666" s="14" t="e">
        <f t="shared" si="306"/>
        <v>#NUM!</v>
      </c>
      <c r="I1666" s="104" t="e">
        <f>IF(ISNUMBER(results!C$38),4*PI()*F1666/((G1666*0.001)^2*results!C$38),4*PI()*F1666/((G1666*0.001)^2*results!D$38))</f>
        <v>#DIV/0!</v>
      </c>
      <c r="J1666" s="15">
        <f t="shared" si="307"/>
        <v>5.6999999999999877</v>
      </c>
      <c r="K1666" s="5">
        <f t="shared" si="300"/>
        <v>302</v>
      </c>
      <c r="L1666" s="1">
        <f t="shared" si="301"/>
        <v>5.6970934865054046</v>
      </c>
      <c r="M1666" s="2">
        <f t="shared" si="302"/>
        <v>18.013677216545513</v>
      </c>
      <c r="N1666" s="3" t="b">
        <f t="shared" si="311"/>
        <v>0</v>
      </c>
      <c r="O1666" s="3" t="str">
        <f t="shared" si="308"/>
        <v/>
      </c>
      <c r="P1666" s="4" t="str">
        <f t="shared" si="309"/>
        <v/>
      </c>
      <c r="Q1666" s="4" t="str">
        <f t="shared" si="310"/>
        <v/>
      </c>
      <c r="R1666" s="4" t="str">
        <f t="shared" si="303"/>
        <v/>
      </c>
      <c r="S1666" s="4" t="str">
        <f t="shared" si="304"/>
        <v/>
      </c>
      <c r="T1666" s="100" t="str">
        <f t="shared" si="305"/>
        <v/>
      </c>
      <c r="V1666" s="113"/>
    </row>
    <row r="1667" spans="8:22" s="103" customFormat="1" x14ac:dyDescent="0.2">
      <c r="H1667" s="14" t="e">
        <f t="shared" si="306"/>
        <v>#NUM!</v>
      </c>
      <c r="I1667" s="104" t="e">
        <f>IF(ISNUMBER(results!C$38),4*PI()*F1667/((G1667*0.001)^2*results!C$38),4*PI()*F1667/((G1667*0.001)^2*results!D$38))</f>
        <v>#DIV/0!</v>
      </c>
      <c r="J1667" s="15">
        <f t="shared" si="307"/>
        <v>5.6999999999999877</v>
      </c>
      <c r="K1667" s="5">
        <f t="shared" si="300"/>
        <v>302</v>
      </c>
      <c r="L1667" s="1">
        <f t="shared" si="301"/>
        <v>5.6970934865054046</v>
      </c>
      <c r="M1667" s="2">
        <f t="shared" si="302"/>
        <v>18.013677216545513</v>
      </c>
      <c r="N1667" s="3" t="b">
        <f t="shared" si="311"/>
        <v>0</v>
      </c>
      <c r="O1667" s="3" t="str">
        <f t="shared" si="308"/>
        <v/>
      </c>
      <c r="P1667" s="4" t="str">
        <f t="shared" si="309"/>
        <v/>
      </c>
      <c r="Q1667" s="4" t="str">
        <f t="shared" si="310"/>
        <v/>
      </c>
      <c r="R1667" s="4" t="str">
        <f t="shared" si="303"/>
        <v/>
      </c>
      <c r="S1667" s="4" t="str">
        <f t="shared" si="304"/>
        <v/>
      </c>
      <c r="T1667" s="100" t="str">
        <f t="shared" si="305"/>
        <v/>
      </c>
      <c r="V1667" s="113"/>
    </row>
    <row r="1668" spans="8:22" s="103" customFormat="1" x14ac:dyDescent="0.2">
      <c r="H1668" s="14" t="e">
        <f t="shared" si="306"/>
        <v>#NUM!</v>
      </c>
      <c r="I1668" s="104" t="e">
        <f>IF(ISNUMBER(results!C$38),4*PI()*F1668/((G1668*0.001)^2*results!C$38),4*PI()*F1668/((G1668*0.001)^2*results!D$38))</f>
        <v>#DIV/0!</v>
      </c>
      <c r="J1668" s="15">
        <f t="shared" si="307"/>
        <v>5.6999999999999877</v>
      </c>
      <c r="K1668" s="5">
        <f t="shared" ref="K1668:K1731" si="312">IF(NOT(J1668=FALSE),MATCH(J1668,H:H),"")</f>
        <v>302</v>
      </c>
      <c r="L1668" s="1">
        <f t="shared" ref="L1668:L1731" si="313">IF(NOT(J1668=FALSE),INDEX(H:H,K1668),"")</f>
        <v>5.6970934865054046</v>
      </c>
      <c r="M1668" s="2">
        <f t="shared" ref="M1668:M1731" si="314">IF(NOT(J1668=FALSE),INDEX(I:I,K1668),"")</f>
        <v>18.013677216545513</v>
      </c>
      <c r="N1668" s="3" t="b">
        <f t="shared" si="311"/>
        <v>0</v>
      </c>
      <c r="O1668" s="3" t="str">
        <f t="shared" si="308"/>
        <v/>
      </c>
      <c r="P1668" s="4" t="str">
        <f t="shared" si="309"/>
        <v/>
      </c>
      <c r="Q1668" s="4" t="str">
        <f t="shared" si="310"/>
        <v/>
      </c>
      <c r="R1668" s="4" t="str">
        <f t="shared" ref="R1668:R1731" si="315">IF(NOT(Q1668=""),Q1668-(P1668*V$29),"")</f>
        <v/>
      </c>
      <c r="S1668" s="4" t="str">
        <f t="shared" ref="S1668:S1731" si="316">IF(NOT(Q1668=""),(Q1668-V$30)/P1668,"")</f>
        <v/>
      </c>
      <c r="T1668" s="100" t="str">
        <f t="shared" ref="T1668:T1731" si="317">IF(NOT(Q1668=""),((V$29-(Q1668-V$30)/P1668))^2,"")</f>
        <v/>
      </c>
      <c r="V1668" s="113"/>
    </row>
    <row r="1669" spans="8:22" s="103" customFormat="1" x14ac:dyDescent="0.2">
      <c r="H1669" s="14" t="e">
        <f t="shared" ref="H1669:H1732" si="318">LN(E1669)</f>
        <v>#NUM!</v>
      </c>
      <c r="I1669" s="104" t="e">
        <f>IF(ISNUMBER(results!C$38),4*PI()*F1669/((G1669*0.001)^2*results!C$38),4*PI()*F1669/((G1669*0.001)^2*results!D$38))</f>
        <v>#DIV/0!</v>
      </c>
      <c r="J1669" s="15">
        <f t="shared" ref="J1669:J1732" si="319">IF(J1668="","",IF(J1668+V$5&lt;=LN(X$9),J1668+V$5,J1668))</f>
        <v>5.6999999999999877</v>
      </c>
      <c r="K1669" s="5">
        <f t="shared" si="312"/>
        <v>302</v>
      </c>
      <c r="L1669" s="1">
        <f t="shared" si="313"/>
        <v>5.6970934865054046</v>
      </c>
      <c r="M1669" s="2">
        <f t="shared" si="314"/>
        <v>18.013677216545513</v>
      </c>
      <c r="N1669" s="3" t="b">
        <f t="shared" si="311"/>
        <v>0</v>
      </c>
      <c r="O1669" s="3" t="str">
        <f t="shared" ref="O1669:O1732" si="320">IF(NOT(N1669=FALSE),MATCH(N1669,H:H),"")</f>
        <v/>
      </c>
      <c r="P1669" s="4" t="str">
        <f t="shared" ref="P1669:P1732" si="321">IF(NOT(OR(O1669=O1668,N1669=FALSE)),INDEX(H:H,O1669),"")</f>
        <v/>
      </c>
      <c r="Q1669" s="4" t="str">
        <f t="shared" ref="Q1669:Q1732" si="322">IF(NOT(OR(O1669=O1668,N1669=FALSE)),INDEX(I:I,O1669),"")</f>
        <v/>
      </c>
      <c r="R1669" s="4" t="str">
        <f t="shared" si="315"/>
        <v/>
      </c>
      <c r="S1669" s="4" t="str">
        <f t="shared" si="316"/>
        <v/>
      </c>
      <c r="T1669" s="100" t="str">
        <f t="shared" si="317"/>
        <v/>
      </c>
      <c r="V1669" s="113"/>
    </row>
    <row r="1670" spans="8:22" s="103" customFormat="1" x14ac:dyDescent="0.2">
      <c r="H1670" s="14" t="e">
        <f t="shared" si="318"/>
        <v>#NUM!</v>
      </c>
      <c r="I1670" s="104" t="e">
        <f>IF(ISNUMBER(results!C$38),4*PI()*F1670/((G1670*0.001)^2*results!C$38),4*PI()*F1670/((G1670*0.001)^2*results!D$38))</f>
        <v>#DIV/0!</v>
      </c>
      <c r="J1670" s="15">
        <f t="shared" si="319"/>
        <v>5.6999999999999877</v>
      </c>
      <c r="K1670" s="5">
        <f t="shared" si="312"/>
        <v>302</v>
      </c>
      <c r="L1670" s="1">
        <f t="shared" si="313"/>
        <v>5.6970934865054046</v>
      </c>
      <c r="M1670" s="2">
        <f t="shared" si="314"/>
        <v>18.013677216545513</v>
      </c>
      <c r="N1670" s="3" t="b">
        <f t="shared" ref="N1670:N1733" si="323">IF(AND((N1669+V$5)&lt;V$4,NOT(N1669=FALSE)),N1669+V$5)</f>
        <v>0</v>
      </c>
      <c r="O1670" s="3" t="str">
        <f t="shared" si="320"/>
        <v/>
      </c>
      <c r="P1670" s="4" t="str">
        <f t="shared" si="321"/>
        <v/>
      </c>
      <c r="Q1670" s="4" t="str">
        <f t="shared" si="322"/>
        <v/>
      </c>
      <c r="R1670" s="4" t="str">
        <f t="shared" si="315"/>
        <v/>
      </c>
      <c r="S1670" s="4" t="str">
        <f t="shared" si="316"/>
        <v/>
      </c>
      <c r="T1670" s="100" t="str">
        <f t="shared" si="317"/>
        <v/>
      </c>
      <c r="V1670" s="113"/>
    </row>
    <row r="1671" spans="8:22" s="103" customFormat="1" x14ac:dyDescent="0.2">
      <c r="H1671" s="14" t="e">
        <f t="shared" si="318"/>
        <v>#NUM!</v>
      </c>
      <c r="I1671" s="104" t="e">
        <f>IF(ISNUMBER(results!C$38),4*PI()*F1671/((G1671*0.001)^2*results!C$38),4*PI()*F1671/((G1671*0.001)^2*results!D$38))</f>
        <v>#DIV/0!</v>
      </c>
      <c r="J1671" s="15">
        <f t="shared" si="319"/>
        <v>5.6999999999999877</v>
      </c>
      <c r="K1671" s="5">
        <f t="shared" si="312"/>
        <v>302</v>
      </c>
      <c r="L1671" s="1">
        <f t="shared" si="313"/>
        <v>5.6970934865054046</v>
      </c>
      <c r="M1671" s="2">
        <f t="shared" si="314"/>
        <v>18.013677216545513</v>
      </c>
      <c r="N1671" s="3" t="b">
        <f t="shared" si="323"/>
        <v>0</v>
      </c>
      <c r="O1671" s="3" t="str">
        <f t="shared" si="320"/>
        <v/>
      </c>
      <c r="P1671" s="4" t="str">
        <f t="shared" si="321"/>
        <v/>
      </c>
      <c r="Q1671" s="4" t="str">
        <f t="shared" si="322"/>
        <v/>
      </c>
      <c r="R1671" s="4" t="str">
        <f t="shared" si="315"/>
        <v/>
      </c>
      <c r="S1671" s="4" t="str">
        <f t="shared" si="316"/>
        <v/>
      </c>
      <c r="T1671" s="100" t="str">
        <f t="shared" si="317"/>
        <v/>
      </c>
      <c r="V1671" s="113"/>
    </row>
    <row r="1672" spans="8:22" s="103" customFormat="1" x14ac:dyDescent="0.2">
      <c r="H1672" s="14" t="e">
        <f t="shared" si="318"/>
        <v>#NUM!</v>
      </c>
      <c r="I1672" s="104" t="e">
        <f>IF(ISNUMBER(results!C$38),4*PI()*F1672/((G1672*0.001)^2*results!C$38),4*PI()*F1672/((G1672*0.001)^2*results!D$38))</f>
        <v>#DIV/0!</v>
      </c>
      <c r="J1672" s="15">
        <f t="shared" si="319"/>
        <v>5.6999999999999877</v>
      </c>
      <c r="K1672" s="5">
        <f t="shared" si="312"/>
        <v>302</v>
      </c>
      <c r="L1672" s="1">
        <f t="shared" si="313"/>
        <v>5.6970934865054046</v>
      </c>
      <c r="M1672" s="2">
        <f t="shared" si="314"/>
        <v>18.013677216545513</v>
      </c>
      <c r="N1672" s="3" t="b">
        <f t="shared" si="323"/>
        <v>0</v>
      </c>
      <c r="O1672" s="3" t="str">
        <f t="shared" si="320"/>
        <v/>
      </c>
      <c r="P1672" s="4" t="str">
        <f t="shared" si="321"/>
        <v/>
      </c>
      <c r="Q1672" s="4" t="str">
        <f t="shared" si="322"/>
        <v/>
      </c>
      <c r="R1672" s="4" t="str">
        <f t="shared" si="315"/>
        <v/>
      </c>
      <c r="S1672" s="4" t="str">
        <f t="shared" si="316"/>
        <v/>
      </c>
      <c r="T1672" s="100" t="str">
        <f t="shared" si="317"/>
        <v/>
      </c>
      <c r="V1672" s="113"/>
    </row>
    <row r="1673" spans="8:22" s="103" customFormat="1" x14ac:dyDescent="0.2">
      <c r="H1673" s="14" t="e">
        <f t="shared" si="318"/>
        <v>#NUM!</v>
      </c>
      <c r="I1673" s="104" t="e">
        <f>IF(ISNUMBER(results!C$38),4*PI()*F1673/((G1673*0.001)^2*results!C$38),4*PI()*F1673/((G1673*0.001)^2*results!D$38))</f>
        <v>#DIV/0!</v>
      </c>
      <c r="J1673" s="15">
        <f t="shared" si="319"/>
        <v>5.6999999999999877</v>
      </c>
      <c r="K1673" s="5">
        <f t="shared" si="312"/>
        <v>302</v>
      </c>
      <c r="L1673" s="1">
        <f t="shared" si="313"/>
        <v>5.6970934865054046</v>
      </c>
      <c r="M1673" s="2">
        <f t="shared" si="314"/>
        <v>18.013677216545513</v>
      </c>
      <c r="N1673" s="3" t="b">
        <f t="shared" si="323"/>
        <v>0</v>
      </c>
      <c r="O1673" s="3" t="str">
        <f t="shared" si="320"/>
        <v/>
      </c>
      <c r="P1673" s="4" t="str">
        <f t="shared" si="321"/>
        <v/>
      </c>
      <c r="Q1673" s="4" t="str">
        <f t="shared" si="322"/>
        <v/>
      </c>
      <c r="R1673" s="4" t="str">
        <f t="shared" si="315"/>
        <v/>
      </c>
      <c r="S1673" s="4" t="str">
        <f t="shared" si="316"/>
        <v/>
      </c>
      <c r="T1673" s="100" t="str">
        <f t="shared" si="317"/>
        <v/>
      </c>
      <c r="V1673" s="113"/>
    </row>
    <row r="1674" spans="8:22" s="103" customFormat="1" x14ac:dyDescent="0.2">
      <c r="H1674" s="14" t="e">
        <f t="shared" si="318"/>
        <v>#NUM!</v>
      </c>
      <c r="I1674" s="104" t="e">
        <f>IF(ISNUMBER(results!C$38),4*PI()*F1674/((G1674*0.001)^2*results!C$38),4*PI()*F1674/((G1674*0.001)^2*results!D$38))</f>
        <v>#DIV/0!</v>
      </c>
      <c r="J1674" s="15">
        <f t="shared" si="319"/>
        <v>5.6999999999999877</v>
      </c>
      <c r="K1674" s="5">
        <f t="shared" si="312"/>
        <v>302</v>
      </c>
      <c r="L1674" s="1">
        <f t="shared" si="313"/>
        <v>5.6970934865054046</v>
      </c>
      <c r="M1674" s="2">
        <f t="shared" si="314"/>
        <v>18.013677216545513</v>
      </c>
      <c r="N1674" s="3" t="b">
        <f t="shared" si="323"/>
        <v>0</v>
      </c>
      <c r="O1674" s="3" t="str">
        <f t="shared" si="320"/>
        <v/>
      </c>
      <c r="P1674" s="4" t="str">
        <f t="shared" si="321"/>
        <v/>
      </c>
      <c r="Q1674" s="4" t="str">
        <f t="shared" si="322"/>
        <v/>
      </c>
      <c r="R1674" s="4" t="str">
        <f t="shared" si="315"/>
        <v/>
      </c>
      <c r="S1674" s="4" t="str">
        <f t="shared" si="316"/>
        <v/>
      </c>
      <c r="T1674" s="100" t="str">
        <f t="shared" si="317"/>
        <v/>
      </c>
      <c r="V1674" s="113"/>
    </row>
    <row r="1675" spans="8:22" s="103" customFormat="1" x14ac:dyDescent="0.2">
      <c r="H1675" s="14" t="e">
        <f t="shared" si="318"/>
        <v>#NUM!</v>
      </c>
      <c r="I1675" s="104" t="e">
        <f>IF(ISNUMBER(results!C$38),4*PI()*F1675/((G1675*0.001)^2*results!C$38),4*PI()*F1675/((G1675*0.001)^2*results!D$38))</f>
        <v>#DIV/0!</v>
      </c>
      <c r="J1675" s="15">
        <f t="shared" si="319"/>
        <v>5.6999999999999877</v>
      </c>
      <c r="K1675" s="5">
        <f t="shared" si="312"/>
        <v>302</v>
      </c>
      <c r="L1675" s="1">
        <f t="shared" si="313"/>
        <v>5.6970934865054046</v>
      </c>
      <c r="M1675" s="2">
        <f t="shared" si="314"/>
        <v>18.013677216545513</v>
      </c>
      <c r="N1675" s="3" t="b">
        <f t="shared" si="323"/>
        <v>0</v>
      </c>
      <c r="O1675" s="3" t="str">
        <f t="shared" si="320"/>
        <v/>
      </c>
      <c r="P1675" s="4" t="str">
        <f t="shared" si="321"/>
        <v/>
      </c>
      <c r="Q1675" s="4" t="str">
        <f t="shared" si="322"/>
        <v/>
      </c>
      <c r="R1675" s="4" t="str">
        <f t="shared" si="315"/>
        <v/>
      </c>
      <c r="S1675" s="4" t="str">
        <f t="shared" si="316"/>
        <v/>
      </c>
      <c r="T1675" s="100" t="str">
        <f t="shared" si="317"/>
        <v/>
      </c>
      <c r="V1675" s="113"/>
    </row>
    <row r="1676" spans="8:22" s="103" customFormat="1" x14ac:dyDescent="0.2">
      <c r="H1676" s="14" t="e">
        <f t="shared" si="318"/>
        <v>#NUM!</v>
      </c>
      <c r="I1676" s="104" t="e">
        <f>IF(ISNUMBER(results!C$38),4*PI()*F1676/((G1676*0.001)^2*results!C$38),4*PI()*F1676/((G1676*0.001)^2*results!D$38))</f>
        <v>#DIV/0!</v>
      </c>
      <c r="J1676" s="15">
        <f t="shared" si="319"/>
        <v>5.6999999999999877</v>
      </c>
      <c r="K1676" s="5">
        <f t="shared" si="312"/>
        <v>302</v>
      </c>
      <c r="L1676" s="1">
        <f t="shared" si="313"/>
        <v>5.6970934865054046</v>
      </c>
      <c r="M1676" s="2">
        <f t="shared" si="314"/>
        <v>18.013677216545513</v>
      </c>
      <c r="N1676" s="3" t="b">
        <f t="shared" si="323"/>
        <v>0</v>
      </c>
      <c r="O1676" s="3" t="str">
        <f t="shared" si="320"/>
        <v/>
      </c>
      <c r="P1676" s="4" t="str">
        <f t="shared" si="321"/>
        <v/>
      </c>
      <c r="Q1676" s="4" t="str">
        <f t="shared" si="322"/>
        <v/>
      </c>
      <c r="R1676" s="4" t="str">
        <f t="shared" si="315"/>
        <v/>
      </c>
      <c r="S1676" s="4" t="str">
        <f t="shared" si="316"/>
        <v/>
      </c>
      <c r="T1676" s="100" t="str">
        <f t="shared" si="317"/>
        <v/>
      </c>
      <c r="V1676" s="113"/>
    </row>
    <row r="1677" spans="8:22" s="103" customFormat="1" x14ac:dyDescent="0.2">
      <c r="H1677" s="14" t="e">
        <f t="shared" si="318"/>
        <v>#NUM!</v>
      </c>
      <c r="I1677" s="104" t="e">
        <f>IF(ISNUMBER(results!C$38),4*PI()*F1677/((G1677*0.001)^2*results!C$38),4*PI()*F1677/((G1677*0.001)^2*results!D$38))</f>
        <v>#DIV/0!</v>
      </c>
      <c r="J1677" s="15">
        <f t="shared" si="319"/>
        <v>5.6999999999999877</v>
      </c>
      <c r="K1677" s="5">
        <f t="shared" si="312"/>
        <v>302</v>
      </c>
      <c r="L1677" s="1">
        <f t="shared" si="313"/>
        <v>5.6970934865054046</v>
      </c>
      <c r="M1677" s="2">
        <f t="shared" si="314"/>
        <v>18.013677216545513</v>
      </c>
      <c r="N1677" s="3" t="b">
        <f t="shared" si="323"/>
        <v>0</v>
      </c>
      <c r="O1677" s="3" t="str">
        <f t="shared" si="320"/>
        <v/>
      </c>
      <c r="P1677" s="4" t="str">
        <f t="shared" si="321"/>
        <v/>
      </c>
      <c r="Q1677" s="4" t="str">
        <f t="shared" si="322"/>
        <v/>
      </c>
      <c r="R1677" s="4" t="str">
        <f t="shared" si="315"/>
        <v/>
      </c>
      <c r="S1677" s="4" t="str">
        <f t="shared" si="316"/>
        <v/>
      </c>
      <c r="T1677" s="100" t="str">
        <f t="shared" si="317"/>
        <v/>
      </c>
      <c r="V1677" s="113"/>
    </row>
    <row r="1678" spans="8:22" s="103" customFormat="1" x14ac:dyDescent="0.2">
      <c r="H1678" s="14" t="e">
        <f t="shared" si="318"/>
        <v>#NUM!</v>
      </c>
      <c r="I1678" s="104" t="e">
        <f>IF(ISNUMBER(results!C$38),4*PI()*F1678/((G1678*0.001)^2*results!C$38),4*PI()*F1678/((G1678*0.001)^2*results!D$38))</f>
        <v>#DIV/0!</v>
      </c>
      <c r="J1678" s="15">
        <f t="shared" si="319"/>
        <v>5.6999999999999877</v>
      </c>
      <c r="K1678" s="5">
        <f t="shared" si="312"/>
        <v>302</v>
      </c>
      <c r="L1678" s="1">
        <f t="shared" si="313"/>
        <v>5.6970934865054046</v>
      </c>
      <c r="M1678" s="2">
        <f t="shared" si="314"/>
        <v>18.013677216545513</v>
      </c>
      <c r="N1678" s="3" t="b">
        <f t="shared" si="323"/>
        <v>0</v>
      </c>
      <c r="O1678" s="3" t="str">
        <f t="shared" si="320"/>
        <v/>
      </c>
      <c r="P1678" s="4" t="str">
        <f t="shared" si="321"/>
        <v/>
      </c>
      <c r="Q1678" s="4" t="str">
        <f t="shared" si="322"/>
        <v/>
      </c>
      <c r="R1678" s="4" t="str">
        <f t="shared" si="315"/>
        <v/>
      </c>
      <c r="S1678" s="4" t="str">
        <f t="shared" si="316"/>
        <v/>
      </c>
      <c r="T1678" s="100" t="str">
        <f t="shared" si="317"/>
        <v/>
      </c>
      <c r="V1678" s="113"/>
    </row>
    <row r="1679" spans="8:22" s="103" customFormat="1" x14ac:dyDescent="0.2">
      <c r="H1679" s="14" t="e">
        <f t="shared" si="318"/>
        <v>#NUM!</v>
      </c>
      <c r="I1679" s="104" t="e">
        <f>IF(ISNUMBER(results!C$38),4*PI()*F1679/((G1679*0.001)^2*results!C$38),4*PI()*F1679/((G1679*0.001)^2*results!D$38))</f>
        <v>#DIV/0!</v>
      </c>
      <c r="J1679" s="15">
        <f t="shared" si="319"/>
        <v>5.6999999999999877</v>
      </c>
      <c r="K1679" s="5">
        <f t="shared" si="312"/>
        <v>302</v>
      </c>
      <c r="L1679" s="1">
        <f t="shared" si="313"/>
        <v>5.6970934865054046</v>
      </c>
      <c r="M1679" s="2">
        <f t="shared" si="314"/>
        <v>18.013677216545513</v>
      </c>
      <c r="N1679" s="3" t="b">
        <f t="shared" si="323"/>
        <v>0</v>
      </c>
      <c r="O1679" s="3" t="str">
        <f t="shared" si="320"/>
        <v/>
      </c>
      <c r="P1679" s="4" t="str">
        <f t="shared" si="321"/>
        <v/>
      </c>
      <c r="Q1679" s="4" t="str">
        <f t="shared" si="322"/>
        <v/>
      </c>
      <c r="R1679" s="4" t="str">
        <f t="shared" si="315"/>
        <v/>
      </c>
      <c r="S1679" s="4" t="str">
        <f t="shared" si="316"/>
        <v/>
      </c>
      <c r="T1679" s="100" t="str">
        <f t="shared" si="317"/>
        <v/>
      </c>
      <c r="V1679" s="113"/>
    </row>
    <row r="1680" spans="8:22" s="103" customFormat="1" x14ac:dyDescent="0.2">
      <c r="H1680" s="14" t="e">
        <f t="shared" si="318"/>
        <v>#NUM!</v>
      </c>
      <c r="I1680" s="104" t="e">
        <f>IF(ISNUMBER(results!C$38),4*PI()*F1680/((G1680*0.001)^2*results!C$38),4*PI()*F1680/((G1680*0.001)^2*results!D$38))</f>
        <v>#DIV/0!</v>
      </c>
      <c r="J1680" s="15">
        <f t="shared" si="319"/>
        <v>5.6999999999999877</v>
      </c>
      <c r="K1680" s="5">
        <f t="shared" si="312"/>
        <v>302</v>
      </c>
      <c r="L1680" s="1">
        <f t="shared" si="313"/>
        <v>5.6970934865054046</v>
      </c>
      <c r="M1680" s="2">
        <f t="shared" si="314"/>
        <v>18.013677216545513</v>
      </c>
      <c r="N1680" s="3" t="b">
        <f t="shared" si="323"/>
        <v>0</v>
      </c>
      <c r="O1680" s="3" t="str">
        <f t="shared" si="320"/>
        <v/>
      </c>
      <c r="P1680" s="4" t="str">
        <f t="shared" si="321"/>
        <v/>
      </c>
      <c r="Q1680" s="4" t="str">
        <f t="shared" si="322"/>
        <v/>
      </c>
      <c r="R1680" s="4" t="str">
        <f t="shared" si="315"/>
        <v/>
      </c>
      <c r="S1680" s="4" t="str">
        <f t="shared" si="316"/>
        <v/>
      </c>
      <c r="T1680" s="100" t="str">
        <f t="shared" si="317"/>
        <v/>
      </c>
      <c r="V1680" s="113"/>
    </row>
    <row r="1681" spans="8:22" s="103" customFormat="1" x14ac:dyDescent="0.2">
      <c r="H1681" s="14" t="e">
        <f t="shared" si="318"/>
        <v>#NUM!</v>
      </c>
      <c r="I1681" s="104" t="e">
        <f>IF(ISNUMBER(results!C$38),4*PI()*F1681/((G1681*0.001)^2*results!C$38),4*PI()*F1681/((G1681*0.001)^2*results!D$38))</f>
        <v>#DIV/0!</v>
      </c>
      <c r="J1681" s="15">
        <f t="shared" si="319"/>
        <v>5.6999999999999877</v>
      </c>
      <c r="K1681" s="5">
        <f t="shared" si="312"/>
        <v>302</v>
      </c>
      <c r="L1681" s="1">
        <f t="shared" si="313"/>
        <v>5.6970934865054046</v>
      </c>
      <c r="M1681" s="2">
        <f t="shared" si="314"/>
        <v>18.013677216545513</v>
      </c>
      <c r="N1681" s="3" t="b">
        <f t="shared" si="323"/>
        <v>0</v>
      </c>
      <c r="O1681" s="3" t="str">
        <f t="shared" si="320"/>
        <v/>
      </c>
      <c r="P1681" s="4" t="str">
        <f t="shared" si="321"/>
        <v/>
      </c>
      <c r="Q1681" s="4" t="str">
        <f t="shared" si="322"/>
        <v/>
      </c>
      <c r="R1681" s="4" t="str">
        <f t="shared" si="315"/>
        <v/>
      </c>
      <c r="S1681" s="4" t="str">
        <f t="shared" si="316"/>
        <v/>
      </c>
      <c r="T1681" s="100" t="str">
        <f t="shared" si="317"/>
        <v/>
      </c>
      <c r="V1681" s="113"/>
    </row>
    <row r="1682" spans="8:22" s="103" customFormat="1" x14ac:dyDescent="0.2">
      <c r="H1682" s="14" t="e">
        <f t="shared" si="318"/>
        <v>#NUM!</v>
      </c>
      <c r="I1682" s="104" t="e">
        <f>IF(ISNUMBER(results!C$38),4*PI()*F1682/((G1682*0.001)^2*results!C$38),4*PI()*F1682/((G1682*0.001)^2*results!D$38))</f>
        <v>#DIV/0!</v>
      </c>
      <c r="J1682" s="15">
        <f t="shared" si="319"/>
        <v>5.6999999999999877</v>
      </c>
      <c r="K1682" s="5">
        <f t="shared" si="312"/>
        <v>302</v>
      </c>
      <c r="L1682" s="1">
        <f t="shared" si="313"/>
        <v>5.6970934865054046</v>
      </c>
      <c r="M1682" s="2">
        <f t="shared" si="314"/>
        <v>18.013677216545513</v>
      </c>
      <c r="N1682" s="3" t="b">
        <f t="shared" si="323"/>
        <v>0</v>
      </c>
      <c r="O1682" s="3" t="str">
        <f t="shared" si="320"/>
        <v/>
      </c>
      <c r="P1682" s="4" t="str">
        <f t="shared" si="321"/>
        <v/>
      </c>
      <c r="Q1682" s="4" t="str">
        <f t="shared" si="322"/>
        <v/>
      </c>
      <c r="R1682" s="4" t="str">
        <f t="shared" si="315"/>
        <v/>
      </c>
      <c r="S1682" s="4" t="str">
        <f t="shared" si="316"/>
        <v/>
      </c>
      <c r="T1682" s="100" t="str">
        <f t="shared" si="317"/>
        <v/>
      </c>
      <c r="V1682" s="113"/>
    </row>
    <row r="1683" spans="8:22" s="103" customFormat="1" x14ac:dyDescent="0.2">
      <c r="H1683" s="14" t="e">
        <f t="shared" si="318"/>
        <v>#NUM!</v>
      </c>
      <c r="I1683" s="104" t="e">
        <f>IF(ISNUMBER(results!C$38),4*PI()*F1683/((G1683*0.001)^2*results!C$38),4*PI()*F1683/((G1683*0.001)^2*results!D$38))</f>
        <v>#DIV/0!</v>
      </c>
      <c r="J1683" s="15">
        <f t="shared" si="319"/>
        <v>5.6999999999999877</v>
      </c>
      <c r="K1683" s="5">
        <f t="shared" si="312"/>
        <v>302</v>
      </c>
      <c r="L1683" s="1">
        <f t="shared" si="313"/>
        <v>5.6970934865054046</v>
      </c>
      <c r="M1683" s="2">
        <f t="shared" si="314"/>
        <v>18.013677216545513</v>
      </c>
      <c r="N1683" s="3" t="b">
        <f t="shared" si="323"/>
        <v>0</v>
      </c>
      <c r="O1683" s="3" t="str">
        <f t="shared" si="320"/>
        <v/>
      </c>
      <c r="P1683" s="4" t="str">
        <f t="shared" si="321"/>
        <v/>
      </c>
      <c r="Q1683" s="4" t="str">
        <f t="shared" si="322"/>
        <v/>
      </c>
      <c r="R1683" s="4" t="str">
        <f t="shared" si="315"/>
        <v/>
      </c>
      <c r="S1683" s="4" t="str">
        <f t="shared" si="316"/>
        <v/>
      </c>
      <c r="T1683" s="100" t="str">
        <f t="shared" si="317"/>
        <v/>
      </c>
      <c r="V1683" s="113"/>
    </row>
    <row r="1684" spans="8:22" s="103" customFormat="1" x14ac:dyDescent="0.2">
      <c r="H1684" s="14" t="e">
        <f t="shared" si="318"/>
        <v>#NUM!</v>
      </c>
      <c r="I1684" s="104" t="e">
        <f>IF(ISNUMBER(results!C$38),4*PI()*F1684/((G1684*0.001)^2*results!C$38),4*PI()*F1684/((G1684*0.001)^2*results!D$38))</f>
        <v>#DIV/0!</v>
      </c>
      <c r="J1684" s="15">
        <f t="shared" si="319"/>
        <v>5.6999999999999877</v>
      </c>
      <c r="K1684" s="5">
        <f t="shared" si="312"/>
        <v>302</v>
      </c>
      <c r="L1684" s="1">
        <f t="shared" si="313"/>
        <v>5.6970934865054046</v>
      </c>
      <c r="M1684" s="2">
        <f t="shared" si="314"/>
        <v>18.013677216545513</v>
      </c>
      <c r="N1684" s="3" t="b">
        <f t="shared" si="323"/>
        <v>0</v>
      </c>
      <c r="O1684" s="3" t="str">
        <f t="shared" si="320"/>
        <v/>
      </c>
      <c r="P1684" s="4" t="str">
        <f t="shared" si="321"/>
        <v/>
      </c>
      <c r="Q1684" s="4" t="str">
        <f t="shared" si="322"/>
        <v/>
      </c>
      <c r="R1684" s="4" t="str">
        <f t="shared" si="315"/>
        <v/>
      </c>
      <c r="S1684" s="4" t="str">
        <f t="shared" si="316"/>
        <v/>
      </c>
      <c r="T1684" s="100" t="str">
        <f t="shared" si="317"/>
        <v/>
      </c>
      <c r="V1684" s="113"/>
    </row>
    <row r="1685" spans="8:22" s="103" customFormat="1" x14ac:dyDescent="0.2">
      <c r="H1685" s="14" t="e">
        <f t="shared" si="318"/>
        <v>#NUM!</v>
      </c>
      <c r="I1685" s="104" t="e">
        <f>IF(ISNUMBER(results!C$38),4*PI()*F1685/((G1685*0.001)^2*results!C$38),4*PI()*F1685/((G1685*0.001)^2*results!D$38))</f>
        <v>#DIV/0!</v>
      </c>
      <c r="J1685" s="15">
        <f t="shared" si="319"/>
        <v>5.6999999999999877</v>
      </c>
      <c r="K1685" s="5">
        <f t="shared" si="312"/>
        <v>302</v>
      </c>
      <c r="L1685" s="1">
        <f t="shared" si="313"/>
        <v>5.6970934865054046</v>
      </c>
      <c r="M1685" s="2">
        <f t="shared" si="314"/>
        <v>18.013677216545513</v>
      </c>
      <c r="N1685" s="3" t="b">
        <f t="shared" si="323"/>
        <v>0</v>
      </c>
      <c r="O1685" s="3" t="str">
        <f t="shared" si="320"/>
        <v/>
      </c>
      <c r="P1685" s="4" t="str">
        <f t="shared" si="321"/>
        <v/>
      </c>
      <c r="Q1685" s="4" t="str">
        <f t="shared" si="322"/>
        <v/>
      </c>
      <c r="R1685" s="4" t="str">
        <f t="shared" si="315"/>
        <v/>
      </c>
      <c r="S1685" s="4" t="str">
        <f t="shared" si="316"/>
        <v/>
      </c>
      <c r="T1685" s="100" t="str">
        <f t="shared" si="317"/>
        <v/>
      </c>
      <c r="V1685" s="113"/>
    </row>
    <row r="1686" spans="8:22" s="103" customFormat="1" x14ac:dyDescent="0.2">
      <c r="H1686" s="14" t="e">
        <f t="shared" si="318"/>
        <v>#NUM!</v>
      </c>
      <c r="I1686" s="104" t="e">
        <f>IF(ISNUMBER(results!C$38),4*PI()*F1686/((G1686*0.001)^2*results!C$38),4*PI()*F1686/((G1686*0.001)^2*results!D$38))</f>
        <v>#DIV/0!</v>
      </c>
      <c r="J1686" s="15">
        <f t="shared" si="319"/>
        <v>5.6999999999999877</v>
      </c>
      <c r="K1686" s="5">
        <f t="shared" si="312"/>
        <v>302</v>
      </c>
      <c r="L1686" s="1">
        <f t="shared" si="313"/>
        <v>5.6970934865054046</v>
      </c>
      <c r="M1686" s="2">
        <f t="shared" si="314"/>
        <v>18.013677216545513</v>
      </c>
      <c r="N1686" s="3" t="b">
        <f t="shared" si="323"/>
        <v>0</v>
      </c>
      <c r="O1686" s="3" t="str">
        <f t="shared" si="320"/>
        <v/>
      </c>
      <c r="P1686" s="4" t="str">
        <f t="shared" si="321"/>
        <v/>
      </c>
      <c r="Q1686" s="4" t="str">
        <f t="shared" si="322"/>
        <v/>
      </c>
      <c r="R1686" s="4" t="str">
        <f t="shared" si="315"/>
        <v/>
      </c>
      <c r="S1686" s="4" t="str">
        <f t="shared" si="316"/>
        <v/>
      </c>
      <c r="T1686" s="100" t="str">
        <f t="shared" si="317"/>
        <v/>
      </c>
      <c r="V1686" s="113"/>
    </row>
    <row r="1687" spans="8:22" s="103" customFormat="1" x14ac:dyDescent="0.2">
      <c r="H1687" s="14" t="e">
        <f t="shared" si="318"/>
        <v>#NUM!</v>
      </c>
      <c r="I1687" s="104" t="e">
        <f>IF(ISNUMBER(results!C$38),4*PI()*F1687/((G1687*0.001)^2*results!C$38),4*PI()*F1687/((G1687*0.001)^2*results!D$38))</f>
        <v>#DIV/0!</v>
      </c>
      <c r="J1687" s="15">
        <f t="shared" si="319"/>
        <v>5.6999999999999877</v>
      </c>
      <c r="K1687" s="5">
        <f t="shared" si="312"/>
        <v>302</v>
      </c>
      <c r="L1687" s="1">
        <f t="shared" si="313"/>
        <v>5.6970934865054046</v>
      </c>
      <c r="M1687" s="2">
        <f t="shared" si="314"/>
        <v>18.013677216545513</v>
      </c>
      <c r="N1687" s="3" t="b">
        <f t="shared" si="323"/>
        <v>0</v>
      </c>
      <c r="O1687" s="3" t="str">
        <f t="shared" si="320"/>
        <v/>
      </c>
      <c r="P1687" s="4" t="str">
        <f t="shared" si="321"/>
        <v/>
      </c>
      <c r="Q1687" s="4" t="str">
        <f t="shared" si="322"/>
        <v/>
      </c>
      <c r="R1687" s="4" t="str">
        <f t="shared" si="315"/>
        <v/>
      </c>
      <c r="S1687" s="4" t="str">
        <f t="shared" si="316"/>
        <v/>
      </c>
      <c r="T1687" s="100" t="str">
        <f t="shared" si="317"/>
        <v/>
      </c>
      <c r="V1687" s="113"/>
    </row>
    <row r="1688" spans="8:22" s="103" customFormat="1" x14ac:dyDescent="0.2">
      <c r="H1688" s="14" t="e">
        <f t="shared" si="318"/>
        <v>#NUM!</v>
      </c>
      <c r="I1688" s="104" t="e">
        <f>IF(ISNUMBER(results!C$38),4*PI()*F1688/((G1688*0.001)^2*results!C$38),4*PI()*F1688/((G1688*0.001)^2*results!D$38))</f>
        <v>#DIV/0!</v>
      </c>
      <c r="J1688" s="15">
        <f t="shared" si="319"/>
        <v>5.6999999999999877</v>
      </c>
      <c r="K1688" s="5">
        <f t="shared" si="312"/>
        <v>302</v>
      </c>
      <c r="L1688" s="1">
        <f t="shared" si="313"/>
        <v>5.6970934865054046</v>
      </c>
      <c r="M1688" s="2">
        <f t="shared" si="314"/>
        <v>18.013677216545513</v>
      </c>
      <c r="N1688" s="3" t="b">
        <f t="shared" si="323"/>
        <v>0</v>
      </c>
      <c r="O1688" s="3" t="str">
        <f t="shared" si="320"/>
        <v/>
      </c>
      <c r="P1688" s="4" t="str">
        <f t="shared" si="321"/>
        <v/>
      </c>
      <c r="Q1688" s="4" t="str">
        <f t="shared" si="322"/>
        <v/>
      </c>
      <c r="R1688" s="4" t="str">
        <f t="shared" si="315"/>
        <v/>
      </c>
      <c r="S1688" s="4" t="str">
        <f t="shared" si="316"/>
        <v/>
      </c>
      <c r="T1688" s="100" t="str">
        <f t="shared" si="317"/>
        <v/>
      </c>
      <c r="V1688" s="113"/>
    </row>
    <row r="1689" spans="8:22" s="103" customFormat="1" x14ac:dyDescent="0.2">
      <c r="H1689" s="14" t="e">
        <f t="shared" si="318"/>
        <v>#NUM!</v>
      </c>
      <c r="I1689" s="104" t="e">
        <f>IF(ISNUMBER(results!C$38),4*PI()*F1689/((G1689*0.001)^2*results!C$38),4*PI()*F1689/((G1689*0.001)^2*results!D$38))</f>
        <v>#DIV/0!</v>
      </c>
      <c r="J1689" s="15">
        <f t="shared" si="319"/>
        <v>5.6999999999999877</v>
      </c>
      <c r="K1689" s="5">
        <f t="shared" si="312"/>
        <v>302</v>
      </c>
      <c r="L1689" s="1">
        <f t="shared" si="313"/>
        <v>5.6970934865054046</v>
      </c>
      <c r="M1689" s="2">
        <f t="shared" si="314"/>
        <v>18.013677216545513</v>
      </c>
      <c r="N1689" s="3" t="b">
        <f t="shared" si="323"/>
        <v>0</v>
      </c>
      <c r="O1689" s="3" t="str">
        <f t="shared" si="320"/>
        <v/>
      </c>
      <c r="P1689" s="4" t="str">
        <f t="shared" si="321"/>
        <v/>
      </c>
      <c r="Q1689" s="4" t="str">
        <f t="shared" si="322"/>
        <v/>
      </c>
      <c r="R1689" s="4" t="str">
        <f t="shared" si="315"/>
        <v/>
      </c>
      <c r="S1689" s="4" t="str">
        <f t="shared" si="316"/>
        <v/>
      </c>
      <c r="T1689" s="100" t="str">
        <f t="shared" si="317"/>
        <v/>
      </c>
      <c r="V1689" s="113"/>
    </row>
    <row r="1690" spans="8:22" s="103" customFormat="1" x14ac:dyDescent="0.2">
      <c r="H1690" s="14" t="e">
        <f t="shared" si="318"/>
        <v>#NUM!</v>
      </c>
      <c r="I1690" s="104" t="e">
        <f>IF(ISNUMBER(results!C$38),4*PI()*F1690/((G1690*0.001)^2*results!C$38),4*PI()*F1690/((G1690*0.001)^2*results!D$38))</f>
        <v>#DIV/0!</v>
      </c>
      <c r="J1690" s="15">
        <f t="shared" si="319"/>
        <v>5.6999999999999877</v>
      </c>
      <c r="K1690" s="5">
        <f t="shared" si="312"/>
        <v>302</v>
      </c>
      <c r="L1690" s="1">
        <f t="shared" si="313"/>
        <v>5.6970934865054046</v>
      </c>
      <c r="M1690" s="2">
        <f t="shared" si="314"/>
        <v>18.013677216545513</v>
      </c>
      <c r="N1690" s="3" t="b">
        <f t="shared" si="323"/>
        <v>0</v>
      </c>
      <c r="O1690" s="3" t="str">
        <f t="shared" si="320"/>
        <v/>
      </c>
      <c r="P1690" s="4" t="str">
        <f t="shared" si="321"/>
        <v/>
      </c>
      <c r="Q1690" s="4" t="str">
        <f t="shared" si="322"/>
        <v/>
      </c>
      <c r="R1690" s="4" t="str">
        <f t="shared" si="315"/>
        <v/>
      </c>
      <c r="S1690" s="4" t="str">
        <f t="shared" si="316"/>
        <v/>
      </c>
      <c r="T1690" s="100" t="str">
        <f t="shared" si="317"/>
        <v/>
      </c>
      <c r="V1690" s="113"/>
    </row>
    <row r="1691" spans="8:22" s="103" customFormat="1" x14ac:dyDescent="0.2">
      <c r="H1691" s="14" t="e">
        <f t="shared" si="318"/>
        <v>#NUM!</v>
      </c>
      <c r="I1691" s="104" t="e">
        <f>IF(ISNUMBER(results!C$38),4*PI()*F1691/((G1691*0.001)^2*results!C$38),4*PI()*F1691/((G1691*0.001)^2*results!D$38))</f>
        <v>#DIV/0!</v>
      </c>
      <c r="J1691" s="15">
        <f t="shared" si="319"/>
        <v>5.6999999999999877</v>
      </c>
      <c r="K1691" s="5">
        <f t="shared" si="312"/>
        <v>302</v>
      </c>
      <c r="L1691" s="1">
        <f t="shared" si="313"/>
        <v>5.6970934865054046</v>
      </c>
      <c r="M1691" s="2">
        <f t="shared" si="314"/>
        <v>18.013677216545513</v>
      </c>
      <c r="N1691" s="3" t="b">
        <f t="shared" si="323"/>
        <v>0</v>
      </c>
      <c r="O1691" s="3" t="str">
        <f t="shared" si="320"/>
        <v/>
      </c>
      <c r="P1691" s="4" t="str">
        <f t="shared" si="321"/>
        <v/>
      </c>
      <c r="Q1691" s="4" t="str">
        <f t="shared" si="322"/>
        <v/>
      </c>
      <c r="R1691" s="4" t="str">
        <f t="shared" si="315"/>
        <v/>
      </c>
      <c r="S1691" s="4" t="str">
        <f t="shared" si="316"/>
        <v/>
      </c>
      <c r="T1691" s="100" t="str">
        <f t="shared" si="317"/>
        <v/>
      </c>
      <c r="V1691" s="113"/>
    </row>
    <row r="1692" spans="8:22" s="103" customFormat="1" x14ac:dyDescent="0.2">
      <c r="H1692" s="14" t="e">
        <f t="shared" si="318"/>
        <v>#NUM!</v>
      </c>
      <c r="I1692" s="104" t="e">
        <f>IF(ISNUMBER(results!C$38),4*PI()*F1692/((G1692*0.001)^2*results!C$38),4*PI()*F1692/((G1692*0.001)^2*results!D$38))</f>
        <v>#DIV/0!</v>
      </c>
      <c r="J1692" s="15">
        <f t="shared" si="319"/>
        <v>5.6999999999999877</v>
      </c>
      <c r="K1692" s="5">
        <f t="shared" si="312"/>
        <v>302</v>
      </c>
      <c r="L1692" s="1">
        <f t="shared" si="313"/>
        <v>5.6970934865054046</v>
      </c>
      <c r="M1692" s="2">
        <f t="shared" si="314"/>
        <v>18.013677216545513</v>
      </c>
      <c r="N1692" s="3" t="b">
        <f t="shared" si="323"/>
        <v>0</v>
      </c>
      <c r="O1692" s="3" t="str">
        <f t="shared" si="320"/>
        <v/>
      </c>
      <c r="P1692" s="4" t="str">
        <f t="shared" si="321"/>
        <v/>
      </c>
      <c r="Q1692" s="4" t="str">
        <f t="shared" si="322"/>
        <v/>
      </c>
      <c r="R1692" s="4" t="str">
        <f t="shared" si="315"/>
        <v/>
      </c>
      <c r="S1692" s="4" t="str">
        <f t="shared" si="316"/>
        <v/>
      </c>
      <c r="T1692" s="100" t="str">
        <f t="shared" si="317"/>
        <v/>
      </c>
      <c r="V1692" s="113"/>
    </row>
    <row r="1693" spans="8:22" s="103" customFormat="1" x14ac:dyDescent="0.2">
      <c r="H1693" s="14" t="e">
        <f t="shared" si="318"/>
        <v>#NUM!</v>
      </c>
      <c r="I1693" s="104" t="e">
        <f>IF(ISNUMBER(results!C$38),4*PI()*F1693/((G1693*0.001)^2*results!C$38),4*PI()*F1693/((G1693*0.001)^2*results!D$38))</f>
        <v>#DIV/0!</v>
      </c>
      <c r="J1693" s="15">
        <f t="shared" si="319"/>
        <v>5.6999999999999877</v>
      </c>
      <c r="K1693" s="5">
        <f t="shared" si="312"/>
        <v>302</v>
      </c>
      <c r="L1693" s="1">
        <f t="shared" si="313"/>
        <v>5.6970934865054046</v>
      </c>
      <c r="M1693" s="2">
        <f t="shared" si="314"/>
        <v>18.013677216545513</v>
      </c>
      <c r="N1693" s="3" t="b">
        <f t="shared" si="323"/>
        <v>0</v>
      </c>
      <c r="O1693" s="3" t="str">
        <f t="shared" si="320"/>
        <v/>
      </c>
      <c r="P1693" s="4" t="str">
        <f t="shared" si="321"/>
        <v/>
      </c>
      <c r="Q1693" s="4" t="str">
        <f t="shared" si="322"/>
        <v/>
      </c>
      <c r="R1693" s="4" t="str">
        <f t="shared" si="315"/>
        <v/>
      </c>
      <c r="S1693" s="4" t="str">
        <f t="shared" si="316"/>
        <v/>
      </c>
      <c r="T1693" s="100" t="str">
        <f t="shared" si="317"/>
        <v/>
      </c>
      <c r="V1693" s="113"/>
    </row>
    <row r="1694" spans="8:22" s="103" customFormat="1" x14ac:dyDescent="0.2">
      <c r="H1694" s="14" t="e">
        <f t="shared" si="318"/>
        <v>#NUM!</v>
      </c>
      <c r="I1694" s="104" t="e">
        <f>IF(ISNUMBER(results!C$38),4*PI()*F1694/((G1694*0.001)^2*results!C$38),4*PI()*F1694/((G1694*0.001)^2*results!D$38))</f>
        <v>#DIV/0!</v>
      </c>
      <c r="J1694" s="15">
        <f t="shared" si="319"/>
        <v>5.6999999999999877</v>
      </c>
      <c r="K1694" s="5">
        <f t="shared" si="312"/>
        <v>302</v>
      </c>
      <c r="L1694" s="1">
        <f t="shared" si="313"/>
        <v>5.6970934865054046</v>
      </c>
      <c r="M1694" s="2">
        <f t="shared" si="314"/>
        <v>18.013677216545513</v>
      </c>
      <c r="N1694" s="3" t="b">
        <f t="shared" si="323"/>
        <v>0</v>
      </c>
      <c r="O1694" s="3" t="str">
        <f t="shared" si="320"/>
        <v/>
      </c>
      <c r="P1694" s="4" t="str">
        <f t="shared" si="321"/>
        <v/>
      </c>
      <c r="Q1694" s="4" t="str">
        <f t="shared" si="322"/>
        <v/>
      </c>
      <c r="R1694" s="4" t="str">
        <f t="shared" si="315"/>
        <v/>
      </c>
      <c r="S1694" s="4" t="str">
        <f t="shared" si="316"/>
        <v/>
      </c>
      <c r="T1694" s="100" t="str">
        <f t="shared" si="317"/>
        <v/>
      </c>
      <c r="V1694" s="113"/>
    </row>
    <row r="1695" spans="8:22" s="103" customFormat="1" x14ac:dyDescent="0.2">
      <c r="H1695" s="14" t="e">
        <f t="shared" si="318"/>
        <v>#NUM!</v>
      </c>
      <c r="I1695" s="104" t="e">
        <f>IF(ISNUMBER(results!C$38),4*PI()*F1695/((G1695*0.001)^2*results!C$38),4*PI()*F1695/((G1695*0.001)^2*results!D$38))</f>
        <v>#DIV/0!</v>
      </c>
      <c r="J1695" s="15">
        <f t="shared" si="319"/>
        <v>5.6999999999999877</v>
      </c>
      <c r="K1695" s="5">
        <f t="shared" si="312"/>
        <v>302</v>
      </c>
      <c r="L1695" s="1">
        <f t="shared" si="313"/>
        <v>5.6970934865054046</v>
      </c>
      <c r="M1695" s="2">
        <f t="shared" si="314"/>
        <v>18.013677216545513</v>
      </c>
      <c r="N1695" s="3" t="b">
        <f t="shared" si="323"/>
        <v>0</v>
      </c>
      <c r="O1695" s="3" t="str">
        <f t="shared" si="320"/>
        <v/>
      </c>
      <c r="P1695" s="4" t="str">
        <f t="shared" si="321"/>
        <v/>
      </c>
      <c r="Q1695" s="4" t="str">
        <f t="shared" si="322"/>
        <v/>
      </c>
      <c r="R1695" s="4" t="str">
        <f t="shared" si="315"/>
        <v/>
      </c>
      <c r="S1695" s="4" t="str">
        <f t="shared" si="316"/>
        <v/>
      </c>
      <c r="T1695" s="100" t="str">
        <f t="shared" si="317"/>
        <v/>
      </c>
      <c r="V1695" s="113"/>
    </row>
    <row r="1696" spans="8:22" s="103" customFormat="1" x14ac:dyDescent="0.2">
      <c r="H1696" s="14" t="e">
        <f t="shared" si="318"/>
        <v>#NUM!</v>
      </c>
      <c r="I1696" s="104" t="e">
        <f>IF(ISNUMBER(results!C$38),4*PI()*F1696/((G1696*0.001)^2*results!C$38),4*PI()*F1696/((G1696*0.001)^2*results!D$38))</f>
        <v>#DIV/0!</v>
      </c>
      <c r="J1696" s="15">
        <f t="shared" si="319"/>
        <v>5.6999999999999877</v>
      </c>
      <c r="K1696" s="5">
        <f t="shared" si="312"/>
        <v>302</v>
      </c>
      <c r="L1696" s="1">
        <f t="shared" si="313"/>
        <v>5.6970934865054046</v>
      </c>
      <c r="M1696" s="2">
        <f t="shared" si="314"/>
        <v>18.013677216545513</v>
      </c>
      <c r="N1696" s="3" t="b">
        <f t="shared" si="323"/>
        <v>0</v>
      </c>
      <c r="O1696" s="3" t="str">
        <f t="shared" si="320"/>
        <v/>
      </c>
      <c r="P1696" s="4" t="str">
        <f t="shared" si="321"/>
        <v/>
      </c>
      <c r="Q1696" s="4" t="str">
        <f t="shared" si="322"/>
        <v/>
      </c>
      <c r="R1696" s="4" t="str">
        <f t="shared" si="315"/>
        <v/>
      </c>
      <c r="S1696" s="4" t="str">
        <f t="shared" si="316"/>
        <v/>
      </c>
      <c r="T1696" s="100" t="str">
        <f t="shared" si="317"/>
        <v/>
      </c>
      <c r="V1696" s="113"/>
    </row>
    <row r="1697" spans="8:22" s="103" customFormat="1" x14ac:dyDescent="0.2">
      <c r="H1697" s="14" t="e">
        <f t="shared" si="318"/>
        <v>#NUM!</v>
      </c>
      <c r="I1697" s="104" t="e">
        <f>IF(ISNUMBER(results!C$38),4*PI()*F1697/((G1697*0.001)^2*results!C$38),4*PI()*F1697/((G1697*0.001)^2*results!D$38))</f>
        <v>#DIV/0!</v>
      </c>
      <c r="J1697" s="15">
        <f t="shared" si="319"/>
        <v>5.6999999999999877</v>
      </c>
      <c r="K1697" s="5">
        <f t="shared" si="312"/>
        <v>302</v>
      </c>
      <c r="L1697" s="1">
        <f t="shared" si="313"/>
        <v>5.6970934865054046</v>
      </c>
      <c r="M1697" s="2">
        <f t="shared" si="314"/>
        <v>18.013677216545513</v>
      </c>
      <c r="N1697" s="3" t="b">
        <f t="shared" si="323"/>
        <v>0</v>
      </c>
      <c r="O1697" s="3" t="str">
        <f t="shared" si="320"/>
        <v/>
      </c>
      <c r="P1697" s="4" t="str">
        <f t="shared" si="321"/>
        <v/>
      </c>
      <c r="Q1697" s="4" t="str">
        <f t="shared" si="322"/>
        <v/>
      </c>
      <c r="R1697" s="4" t="str">
        <f t="shared" si="315"/>
        <v/>
      </c>
      <c r="S1697" s="4" t="str">
        <f t="shared" si="316"/>
        <v/>
      </c>
      <c r="T1697" s="100" t="str">
        <f t="shared" si="317"/>
        <v/>
      </c>
      <c r="V1697" s="113"/>
    </row>
    <row r="1698" spans="8:22" s="103" customFormat="1" x14ac:dyDescent="0.2">
      <c r="H1698" s="14" t="e">
        <f t="shared" si="318"/>
        <v>#NUM!</v>
      </c>
      <c r="I1698" s="104" t="e">
        <f>IF(ISNUMBER(results!C$38),4*PI()*F1698/((G1698*0.001)^2*results!C$38),4*PI()*F1698/((G1698*0.001)^2*results!D$38))</f>
        <v>#DIV/0!</v>
      </c>
      <c r="J1698" s="15">
        <f t="shared" si="319"/>
        <v>5.6999999999999877</v>
      </c>
      <c r="K1698" s="5">
        <f t="shared" si="312"/>
        <v>302</v>
      </c>
      <c r="L1698" s="1">
        <f t="shared" si="313"/>
        <v>5.6970934865054046</v>
      </c>
      <c r="M1698" s="2">
        <f t="shared" si="314"/>
        <v>18.013677216545513</v>
      </c>
      <c r="N1698" s="3" t="b">
        <f t="shared" si="323"/>
        <v>0</v>
      </c>
      <c r="O1698" s="3" t="str">
        <f t="shared" si="320"/>
        <v/>
      </c>
      <c r="P1698" s="4" t="str">
        <f t="shared" si="321"/>
        <v/>
      </c>
      <c r="Q1698" s="4" t="str">
        <f t="shared" si="322"/>
        <v/>
      </c>
      <c r="R1698" s="4" t="str">
        <f t="shared" si="315"/>
        <v/>
      </c>
      <c r="S1698" s="4" t="str">
        <f t="shared" si="316"/>
        <v/>
      </c>
      <c r="T1698" s="100" t="str">
        <f t="shared" si="317"/>
        <v/>
      </c>
      <c r="V1698" s="113"/>
    </row>
    <row r="1699" spans="8:22" s="103" customFormat="1" x14ac:dyDescent="0.2">
      <c r="H1699" s="14" t="e">
        <f t="shared" si="318"/>
        <v>#NUM!</v>
      </c>
      <c r="I1699" s="104" t="e">
        <f>IF(ISNUMBER(results!C$38),4*PI()*F1699/((G1699*0.001)^2*results!C$38),4*PI()*F1699/((G1699*0.001)^2*results!D$38))</f>
        <v>#DIV/0!</v>
      </c>
      <c r="J1699" s="15">
        <f t="shared" si="319"/>
        <v>5.6999999999999877</v>
      </c>
      <c r="K1699" s="5">
        <f t="shared" si="312"/>
        <v>302</v>
      </c>
      <c r="L1699" s="1">
        <f t="shared" si="313"/>
        <v>5.6970934865054046</v>
      </c>
      <c r="M1699" s="2">
        <f t="shared" si="314"/>
        <v>18.013677216545513</v>
      </c>
      <c r="N1699" s="3" t="b">
        <f t="shared" si="323"/>
        <v>0</v>
      </c>
      <c r="O1699" s="3" t="str">
        <f t="shared" si="320"/>
        <v/>
      </c>
      <c r="P1699" s="4" t="str">
        <f t="shared" si="321"/>
        <v/>
      </c>
      <c r="Q1699" s="4" t="str">
        <f t="shared" si="322"/>
        <v/>
      </c>
      <c r="R1699" s="4" t="str">
        <f t="shared" si="315"/>
        <v/>
      </c>
      <c r="S1699" s="4" t="str">
        <f t="shared" si="316"/>
        <v/>
      </c>
      <c r="T1699" s="100" t="str">
        <f t="shared" si="317"/>
        <v/>
      </c>
      <c r="V1699" s="113"/>
    </row>
    <row r="1700" spans="8:22" s="103" customFormat="1" x14ac:dyDescent="0.2">
      <c r="H1700" s="14" t="e">
        <f t="shared" si="318"/>
        <v>#NUM!</v>
      </c>
      <c r="I1700" s="104" t="e">
        <f>IF(ISNUMBER(results!C$38),4*PI()*F1700/((G1700*0.001)^2*results!C$38),4*PI()*F1700/((G1700*0.001)^2*results!D$38))</f>
        <v>#DIV/0!</v>
      </c>
      <c r="J1700" s="15">
        <f t="shared" si="319"/>
        <v>5.6999999999999877</v>
      </c>
      <c r="K1700" s="5">
        <f t="shared" si="312"/>
        <v>302</v>
      </c>
      <c r="L1700" s="1">
        <f t="shared" si="313"/>
        <v>5.6970934865054046</v>
      </c>
      <c r="M1700" s="2">
        <f t="shared" si="314"/>
        <v>18.013677216545513</v>
      </c>
      <c r="N1700" s="3" t="b">
        <f t="shared" si="323"/>
        <v>0</v>
      </c>
      <c r="O1700" s="3" t="str">
        <f t="shared" si="320"/>
        <v/>
      </c>
      <c r="P1700" s="4" t="str">
        <f t="shared" si="321"/>
        <v/>
      </c>
      <c r="Q1700" s="4" t="str">
        <f t="shared" si="322"/>
        <v/>
      </c>
      <c r="R1700" s="4" t="str">
        <f t="shared" si="315"/>
        <v/>
      </c>
      <c r="S1700" s="4" t="str">
        <f t="shared" si="316"/>
        <v/>
      </c>
      <c r="T1700" s="100" t="str">
        <f t="shared" si="317"/>
        <v/>
      </c>
      <c r="V1700" s="113"/>
    </row>
    <row r="1701" spans="8:22" s="103" customFormat="1" x14ac:dyDescent="0.2">
      <c r="H1701" s="14" t="e">
        <f t="shared" si="318"/>
        <v>#NUM!</v>
      </c>
      <c r="I1701" s="104" t="e">
        <f>IF(ISNUMBER(results!C$38),4*PI()*F1701/((G1701*0.001)^2*results!C$38),4*PI()*F1701/((G1701*0.001)^2*results!D$38))</f>
        <v>#DIV/0!</v>
      </c>
      <c r="J1701" s="15">
        <f t="shared" si="319"/>
        <v>5.6999999999999877</v>
      </c>
      <c r="K1701" s="5">
        <f t="shared" si="312"/>
        <v>302</v>
      </c>
      <c r="L1701" s="1">
        <f t="shared" si="313"/>
        <v>5.6970934865054046</v>
      </c>
      <c r="M1701" s="2">
        <f t="shared" si="314"/>
        <v>18.013677216545513</v>
      </c>
      <c r="N1701" s="3" t="b">
        <f t="shared" si="323"/>
        <v>0</v>
      </c>
      <c r="O1701" s="3" t="str">
        <f t="shared" si="320"/>
        <v/>
      </c>
      <c r="P1701" s="4" t="str">
        <f t="shared" si="321"/>
        <v/>
      </c>
      <c r="Q1701" s="4" t="str">
        <f t="shared" si="322"/>
        <v/>
      </c>
      <c r="R1701" s="4" t="str">
        <f t="shared" si="315"/>
        <v/>
      </c>
      <c r="S1701" s="4" t="str">
        <f t="shared" si="316"/>
        <v/>
      </c>
      <c r="T1701" s="100" t="str">
        <f t="shared" si="317"/>
        <v/>
      </c>
      <c r="V1701" s="113"/>
    </row>
    <row r="1702" spans="8:22" s="103" customFormat="1" x14ac:dyDescent="0.2">
      <c r="H1702" s="14" t="e">
        <f t="shared" si="318"/>
        <v>#NUM!</v>
      </c>
      <c r="I1702" s="104" t="e">
        <f>IF(ISNUMBER(results!C$38),4*PI()*F1702/((G1702*0.001)^2*results!C$38),4*PI()*F1702/((G1702*0.001)^2*results!D$38))</f>
        <v>#DIV/0!</v>
      </c>
      <c r="J1702" s="15">
        <f t="shared" si="319"/>
        <v>5.6999999999999877</v>
      </c>
      <c r="K1702" s="5">
        <f t="shared" si="312"/>
        <v>302</v>
      </c>
      <c r="L1702" s="1">
        <f t="shared" si="313"/>
        <v>5.6970934865054046</v>
      </c>
      <c r="M1702" s="2">
        <f t="shared" si="314"/>
        <v>18.013677216545513</v>
      </c>
      <c r="N1702" s="3" t="b">
        <f t="shared" si="323"/>
        <v>0</v>
      </c>
      <c r="O1702" s="3" t="str">
        <f t="shared" si="320"/>
        <v/>
      </c>
      <c r="P1702" s="4" t="str">
        <f t="shared" si="321"/>
        <v/>
      </c>
      <c r="Q1702" s="4" t="str">
        <f t="shared" si="322"/>
        <v/>
      </c>
      <c r="R1702" s="4" t="str">
        <f t="shared" si="315"/>
        <v/>
      </c>
      <c r="S1702" s="4" t="str">
        <f t="shared" si="316"/>
        <v/>
      </c>
      <c r="T1702" s="100" t="str">
        <f t="shared" si="317"/>
        <v/>
      </c>
      <c r="V1702" s="113"/>
    </row>
    <row r="1703" spans="8:22" s="103" customFormat="1" x14ac:dyDescent="0.2">
      <c r="H1703" s="14" t="e">
        <f t="shared" si="318"/>
        <v>#NUM!</v>
      </c>
      <c r="I1703" s="104" t="e">
        <f>IF(ISNUMBER(results!C$38),4*PI()*F1703/((G1703*0.001)^2*results!C$38),4*PI()*F1703/((G1703*0.001)^2*results!D$38))</f>
        <v>#DIV/0!</v>
      </c>
      <c r="J1703" s="15">
        <f t="shared" si="319"/>
        <v>5.6999999999999877</v>
      </c>
      <c r="K1703" s="5">
        <f t="shared" si="312"/>
        <v>302</v>
      </c>
      <c r="L1703" s="1">
        <f t="shared" si="313"/>
        <v>5.6970934865054046</v>
      </c>
      <c r="M1703" s="2">
        <f t="shared" si="314"/>
        <v>18.013677216545513</v>
      </c>
      <c r="N1703" s="3" t="b">
        <f t="shared" si="323"/>
        <v>0</v>
      </c>
      <c r="O1703" s="3" t="str">
        <f t="shared" si="320"/>
        <v/>
      </c>
      <c r="P1703" s="4" t="str">
        <f t="shared" si="321"/>
        <v/>
      </c>
      <c r="Q1703" s="4" t="str">
        <f t="shared" si="322"/>
        <v/>
      </c>
      <c r="R1703" s="4" t="str">
        <f t="shared" si="315"/>
        <v/>
      </c>
      <c r="S1703" s="4" t="str">
        <f t="shared" si="316"/>
        <v/>
      </c>
      <c r="T1703" s="100" t="str">
        <f t="shared" si="317"/>
        <v/>
      </c>
      <c r="V1703" s="113"/>
    </row>
    <row r="1704" spans="8:22" s="103" customFormat="1" x14ac:dyDescent="0.2">
      <c r="H1704" s="14" t="e">
        <f t="shared" si="318"/>
        <v>#NUM!</v>
      </c>
      <c r="I1704" s="104" t="e">
        <f>IF(ISNUMBER(results!C$38),4*PI()*F1704/((G1704*0.001)^2*results!C$38),4*PI()*F1704/((G1704*0.001)^2*results!D$38))</f>
        <v>#DIV/0!</v>
      </c>
      <c r="J1704" s="15">
        <f t="shared" si="319"/>
        <v>5.6999999999999877</v>
      </c>
      <c r="K1704" s="5">
        <f t="shared" si="312"/>
        <v>302</v>
      </c>
      <c r="L1704" s="1">
        <f t="shared" si="313"/>
        <v>5.6970934865054046</v>
      </c>
      <c r="M1704" s="2">
        <f t="shared" si="314"/>
        <v>18.013677216545513</v>
      </c>
      <c r="N1704" s="3" t="b">
        <f t="shared" si="323"/>
        <v>0</v>
      </c>
      <c r="O1704" s="3" t="str">
        <f t="shared" si="320"/>
        <v/>
      </c>
      <c r="P1704" s="4" t="str">
        <f t="shared" si="321"/>
        <v/>
      </c>
      <c r="Q1704" s="4" t="str">
        <f t="shared" si="322"/>
        <v/>
      </c>
      <c r="R1704" s="4" t="str">
        <f t="shared" si="315"/>
        <v/>
      </c>
      <c r="S1704" s="4" t="str">
        <f t="shared" si="316"/>
        <v/>
      </c>
      <c r="T1704" s="100" t="str">
        <f t="shared" si="317"/>
        <v/>
      </c>
      <c r="V1704" s="113"/>
    </row>
    <row r="1705" spans="8:22" s="103" customFormat="1" x14ac:dyDescent="0.2">
      <c r="H1705" s="14" t="e">
        <f t="shared" si="318"/>
        <v>#NUM!</v>
      </c>
      <c r="I1705" s="104" t="e">
        <f>IF(ISNUMBER(results!C$38),4*PI()*F1705/((G1705*0.001)^2*results!C$38),4*PI()*F1705/((G1705*0.001)^2*results!D$38))</f>
        <v>#DIV/0!</v>
      </c>
      <c r="J1705" s="15">
        <f t="shared" si="319"/>
        <v>5.6999999999999877</v>
      </c>
      <c r="K1705" s="5">
        <f t="shared" si="312"/>
        <v>302</v>
      </c>
      <c r="L1705" s="1">
        <f t="shared" si="313"/>
        <v>5.6970934865054046</v>
      </c>
      <c r="M1705" s="2">
        <f t="shared" si="314"/>
        <v>18.013677216545513</v>
      </c>
      <c r="N1705" s="3" t="b">
        <f t="shared" si="323"/>
        <v>0</v>
      </c>
      <c r="O1705" s="3" t="str">
        <f t="shared" si="320"/>
        <v/>
      </c>
      <c r="P1705" s="4" t="str">
        <f t="shared" si="321"/>
        <v/>
      </c>
      <c r="Q1705" s="4" t="str">
        <f t="shared" si="322"/>
        <v/>
      </c>
      <c r="R1705" s="4" t="str">
        <f t="shared" si="315"/>
        <v/>
      </c>
      <c r="S1705" s="4" t="str">
        <f t="shared" si="316"/>
        <v/>
      </c>
      <c r="T1705" s="100" t="str">
        <f t="shared" si="317"/>
        <v/>
      </c>
      <c r="V1705" s="113"/>
    </row>
    <row r="1706" spans="8:22" s="103" customFormat="1" x14ac:dyDescent="0.2">
      <c r="H1706" s="14" t="e">
        <f t="shared" si="318"/>
        <v>#NUM!</v>
      </c>
      <c r="I1706" s="104" t="e">
        <f>IF(ISNUMBER(results!C$38),4*PI()*F1706/((G1706*0.001)^2*results!C$38),4*PI()*F1706/((G1706*0.001)^2*results!D$38))</f>
        <v>#DIV/0!</v>
      </c>
      <c r="J1706" s="15">
        <f t="shared" si="319"/>
        <v>5.6999999999999877</v>
      </c>
      <c r="K1706" s="5">
        <f t="shared" si="312"/>
        <v>302</v>
      </c>
      <c r="L1706" s="1">
        <f t="shared" si="313"/>
        <v>5.6970934865054046</v>
      </c>
      <c r="M1706" s="2">
        <f t="shared" si="314"/>
        <v>18.013677216545513</v>
      </c>
      <c r="N1706" s="3" t="b">
        <f t="shared" si="323"/>
        <v>0</v>
      </c>
      <c r="O1706" s="3" t="str">
        <f t="shared" si="320"/>
        <v/>
      </c>
      <c r="P1706" s="4" t="str">
        <f t="shared" si="321"/>
        <v/>
      </c>
      <c r="Q1706" s="4" t="str">
        <f t="shared" si="322"/>
        <v/>
      </c>
      <c r="R1706" s="4" t="str">
        <f t="shared" si="315"/>
        <v/>
      </c>
      <c r="S1706" s="4" t="str">
        <f t="shared" si="316"/>
        <v/>
      </c>
      <c r="T1706" s="100" t="str">
        <f t="shared" si="317"/>
        <v/>
      </c>
      <c r="V1706" s="113"/>
    </row>
    <row r="1707" spans="8:22" s="103" customFormat="1" x14ac:dyDescent="0.2">
      <c r="H1707" s="14" t="e">
        <f t="shared" si="318"/>
        <v>#NUM!</v>
      </c>
      <c r="I1707" s="104" t="e">
        <f>IF(ISNUMBER(results!C$38),4*PI()*F1707/((G1707*0.001)^2*results!C$38),4*PI()*F1707/((G1707*0.001)^2*results!D$38))</f>
        <v>#DIV/0!</v>
      </c>
      <c r="J1707" s="15">
        <f t="shared" si="319"/>
        <v>5.6999999999999877</v>
      </c>
      <c r="K1707" s="5">
        <f t="shared" si="312"/>
        <v>302</v>
      </c>
      <c r="L1707" s="1">
        <f t="shared" si="313"/>
        <v>5.6970934865054046</v>
      </c>
      <c r="M1707" s="2">
        <f t="shared" si="314"/>
        <v>18.013677216545513</v>
      </c>
      <c r="N1707" s="3" t="b">
        <f t="shared" si="323"/>
        <v>0</v>
      </c>
      <c r="O1707" s="3" t="str">
        <f t="shared" si="320"/>
        <v/>
      </c>
      <c r="P1707" s="4" t="str">
        <f t="shared" si="321"/>
        <v/>
      </c>
      <c r="Q1707" s="4" t="str">
        <f t="shared" si="322"/>
        <v/>
      </c>
      <c r="R1707" s="4" t="str">
        <f t="shared" si="315"/>
        <v/>
      </c>
      <c r="S1707" s="4" t="str">
        <f t="shared" si="316"/>
        <v/>
      </c>
      <c r="T1707" s="100" t="str">
        <f t="shared" si="317"/>
        <v/>
      </c>
      <c r="V1707" s="113"/>
    </row>
    <row r="1708" spans="8:22" s="103" customFormat="1" x14ac:dyDescent="0.2">
      <c r="H1708" s="14" t="e">
        <f t="shared" si="318"/>
        <v>#NUM!</v>
      </c>
      <c r="I1708" s="104" t="e">
        <f>IF(ISNUMBER(results!C$38),4*PI()*F1708/((G1708*0.001)^2*results!C$38),4*PI()*F1708/((G1708*0.001)^2*results!D$38))</f>
        <v>#DIV/0!</v>
      </c>
      <c r="J1708" s="15">
        <f t="shared" si="319"/>
        <v>5.6999999999999877</v>
      </c>
      <c r="K1708" s="5">
        <f t="shared" si="312"/>
        <v>302</v>
      </c>
      <c r="L1708" s="1">
        <f t="shared" si="313"/>
        <v>5.6970934865054046</v>
      </c>
      <c r="M1708" s="2">
        <f t="shared" si="314"/>
        <v>18.013677216545513</v>
      </c>
      <c r="N1708" s="3" t="b">
        <f t="shared" si="323"/>
        <v>0</v>
      </c>
      <c r="O1708" s="3" t="str">
        <f t="shared" si="320"/>
        <v/>
      </c>
      <c r="P1708" s="4" t="str">
        <f t="shared" si="321"/>
        <v/>
      </c>
      <c r="Q1708" s="4" t="str">
        <f t="shared" si="322"/>
        <v/>
      </c>
      <c r="R1708" s="4" t="str">
        <f t="shared" si="315"/>
        <v/>
      </c>
      <c r="S1708" s="4" t="str">
        <f t="shared" si="316"/>
        <v/>
      </c>
      <c r="T1708" s="100" t="str">
        <f t="shared" si="317"/>
        <v/>
      </c>
      <c r="V1708" s="113"/>
    </row>
    <row r="1709" spans="8:22" s="103" customFormat="1" x14ac:dyDescent="0.2">
      <c r="H1709" s="14" t="e">
        <f t="shared" si="318"/>
        <v>#NUM!</v>
      </c>
      <c r="I1709" s="104" t="e">
        <f>IF(ISNUMBER(results!C$38),4*PI()*F1709/((G1709*0.001)^2*results!C$38),4*PI()*F1709/((G1709*0.001)^2*results!D$38))</f>
        <v>#DIV/0!</v>
      </c>
      <c r="J1709" s="15">
        <f t="shared" si="319"/>
        <v>5.6999999999999877</v>
      </c>
      <c r="K1709" s="5">
        <f t="shared" si="312"/>
        <v>302</v>
      </c>
      <c r="L1709" s="1">
        <f t="shared" si="313"/>
        <v>5.6970934865054046</v>
      </c>
      <c r="M1709" s="2">
        <f t="shared" si="314"/>
        <v>18.013677216545513</v>
      </c>
      <c r="N1709" s="3" t="b">
        <f t="shared" si="323"/>
        <v>0</v>
      </c>
      <c r="O1709" s="3" t="str">
        <f t="shared" si="320"/>
        <v/>
      </c>
      <c r="P1709" s="4" t="str">
        <f t="shared" si="321"/>
        <v/>
      </c>
      <c r="Q1709" s="4" t="str">
        <f t="shared" si="322"/>
        <v/>
      </c>
      <c r="R1709" s="4" t="str">
        <f t="shared" si="315"/>
        <v/>
      </c>
      <c r="S1709" s="4" t="str">
        <f t="shared" si="316"/>
        <v/>
      </c>
      <c r="T1709" s="100" t="str">
        <f t="shared" si="317"/>
        <v/>
      </c>
      <c r="V1709" s="113"/>
    </row>
    <row r="1710" spans="8:22" s="103" customFormat="1" x14ac:dyDescent="0.2">
      <c r="H1710" s="14" t="e">
        <f t="shared" si="318"/>
        <v>#NUM!</v>
      </c>
      <c r="I1710" s="104" t="e">
        <f>IF(ISNUMBER(results!C$38),4*PI()*F1710/((G1710*0.001)^2*results!C$38),4*PI()*F1710/((G1710*0.001)^2*results!D$38))</f>
        <v>#DIV/0!</v>
      </c>
      <c r="J1710" s="15">
        <f t="shared" si="319"/>
        <v>5.6999999999999877</v>
      </c>
      <c r="K1710" s="5">
        <f t="shared" si="312"/>
        <v>302</v>
      </c>
      <c r="L1710" s="1">
        <f t="shared" si="313"/>
        <v>5.6970934865054046</v>
      </c>
      <c r="M1710" s="2">
        <f t="shared" si="314"/>
        <v>18.013677216545513</v>
      </c>
      <c r="N1710" s="3" t="b">
        <f t="shared" si="323"/>
        <v>0</v>
      </c>
      <c r="O1710" s="3" t="str">
        <f t="shared" si="320"/>
        <v/>
      </c>
      <c r="P1710" s="4" t="str">
        <f t="shared" si="321"/>
        <v/>
      </c>
      <c r="Q1710" s="4" t="str">
        <f t="shared" si="322"/>
        <v/>
      </c>
      <c r="R1710" s="4" t="str">
        <f t="shared" si="315"/>
        <v/>
      </c>
      <c r="S1710" s="4" t="str">
        <f t="shared" si="316"/>
        <v/>
      </c>
      <c r="T1710" s="100" t="str">
        <f t="shared" si="317"/>
        <v/>
      </c>
      <c r="V1710" s="113"/>
    </row>
    <row r="1711" spans="8:22" s="103" customFormat="1" x14ac:dyDescent="0.2">
      <c r="H1711" s="14" t="e">
        <f t="shared" si="318"/>
        <v>#NUM!</v>
      </c>
      <c r="I1711" s="104" t="e">
        <f>IF(ISNUMBER(results!C$38),4*PI()*F1711/((G1711*0.001)^2*results!C$38),4*PI()*F1711/((G1711*0.001)^2*results!D$38))</f>
        <v>#DIV/0!</v>
      </c>
      <c r="J1711" s="15">
        <f t="shared" si="319"/>
        <v>5.6999999999999877</v>
      </c>
      <c r="K1711" s="5">
        <f t="shared" si="312"/>
        <v>302</v>
      </c>
      <c r="L1711" s="1">
        <f t="shared" si="313"/>
        <v>5.6970934865054046</v>
      </c>
      <c r="M1711" s="2">
        <f t="shared" si="314"/>
        <v>18.013677216545513</v>
      </c>
      <c r="N1711" s="3" t="b">
        <f t="shared" si="323"/>
        <v>0</v>
      </c>
      <c r="O1711" s="3" t="str">
        <f t="shared" si="320"/>
        <v/>
      </c>
      <c r="P1711" s="4" t="str">
        <f t="shared" si="321"/>
        <v/>
      </c>
      <c r="Q1711" s="4" t="str">
        <f t="shared" si="322"/>
        <v/>
      </c>
      <c r="R1711" s="4" t="str">
        <f t="shared" si="315"/>
        <v/>
      </c>
      <c r="S1711" s="4" t="str">
        <f t="shared" si="316"/>
        <v/>
      </c>
      <c r="T1711" s="100" t="str">
        <f t="shared" si="317"/>
        <v/>
      </c>
      <c r="V1711" s="113"/>
    </row>
    <row r="1712" spans="8:22" s="103" customFormat="1" x14ac:dyDescent="0.2">
      <c r="H1712" s="14" t="e">
        <f t="shared" si="318"/>
        <v>#NUM!</v>
      </c>
      <c r="I1712" s="104" t="e">
        <f>IF(ISNUMBER(results!C$38),4*PI()*F1712/((G1712*0.001)^2*results!C$38),4*PI()*F1712/((G1712*0.001)^2*results!D$38))</f>
        <v>#DIV/0!</v>
      </c>
      <c r="J1712" s="15">
        <f t="shared" si="319"/>
        <v>5.6999999999999877</v>
      </c>
      <c r="K1712" s="5">
        <f t="shared" si="312"/>
        <v>302</v>
      </c>
      <c r="L1712" s="1">
        <f t="shared" si="313"/>
        <v>5.6970934865054046</v>
      </c>
      <c r="M1712" s="2">
        <f t="shared" si="314"/>
        <v>18.013677216545513</v>
      </c>
      <c r="N1712" s="3" t="b">
        <f t="shared" si="323"/>
        <v>0</v>
      </c>
      <c r="O1712" s="3" t="str">
        <f t="shared" si="320"/>
        <v/>
      </c>
      <c r="P1712" s="4" t="str">
        <f t="shared" si="321"/>
        <v/>
      </c>
      <c r="Q1712" s="4" t="str">
        <f t="shared" si="322"/>
        <v/>
      </c>
      <c r="R1712" s="4" t="str">
        <f t="shared" si="315"/>
        <v/>
      </c>
      <c r="S1712" s="4" t="str">
        <f t="shared" si="316"/>
        <v/>
      </c>
      <c r="T1712" s="100" t="str">
        <f t="shared" si="317"/>
        <v/>
      </c>
      <c r="V1712" s="113"/>
    </row>
    <row r="1713" spans="8:22" s="103" customFormat="1" x14ac:dyDescent="0.2">
      <c r="H1713" s="14" t="e">
        <f t="shared" si="318"/>
        <v>#NUM!</v>
      </c>
      <c r="I1713" s="104" t="e">
        <f>IF(ISNUMBER(results!C$38),4*PI()*F1713/((G1713*0.001)^2*results!C$38),4*PI()*F1713/((G1713*0.001)^2*results!D$38))</f>
        <v>#DIV/0!</v>
      </c>
      <c r="J1713" s="15">
        <f t="shared" si="319"/>
        <v>5.6999999999999877</v>
      </c>
      <c r="K1713" s="5">
        <f t="shared" si="312"/>
        <v>302</v>
      </c>
      <c r="L1713" s="1">
        <f t="shared" si="313"/>
        <v>5.6970934865054046</v>
      </c>
      <c r="M1713" s="2">
        <f t="shared" si="314"/>
        <v>18.013677216545513</v>
      </c>
      <c r="N1713" s="3" t="b">
        <f t="shared" si="323"/>
        <v>0</v>
      </c>
      <c r="O1713" s="3" t="str">
        <f t="shared" si="320"/>
        <v/>
      </c>
      <c r="P1713" s="4" t="str">
        <f t="shared" si="321"/>
        <v/>
      </c>
      <c r="Q1713" s="4" t="str">
        <f t="shared" si="322"/>
        <v/>
      </c>
      <c r="R1713" s="4" t="str">
        <f t="shared" si="315"/>
        <v/>
      </c>
      <c r="S1713" s="4" t="str">
        <f t="shared" si="316"/>
        <v/>
      </c>
      <c r="T1713" s="100" t="str">
        <f t="shared" si="317"/>
        <v/>
      </c>
      <c r="V1713" s="113"/>
    </row>
    <row r="1714" spans="8:22" s="103" customFormat="1" x14ac:dyDescent="0.2">
      <c r="H1714" s="14" t="e">
        <f t="shared" si="318"/>
        <v>#NUM!</v>
      </c>
      <c r="I1714" s="104" t="e">
        <f>IF(ISNUMBER(results!C$38),4*PI()*F1714/((G1714*0.001)^2*results!C$38),4*PI()*F1714/((G1714*0.001)^2*results!D$38))</f>
        <v>#DIV/0!</v>
      </c>
      <c r="J1714" s="15">
        <f t="shared" si="319"/>
        <v>5.6999999999999877</v>
      </c>
      <c r="K1714" s="5">
        <f t="shared" si="312"/>
        <v>302</v>
      </c>
      <c r="L1714" s="1">
        <f t="shared" si="313"/>
        <v>5.6970934865054046</v>
      </c>
      <c r="M1714" s="2">
        <f t="shared" si="314"/>
        <v>18.013677216545513</v>
      </c>
      <c r="N1714" s="3" t="b">
        <f t="shared" si="323"/>
        <v>0</v>
      </c>
      <c r="O1714" s="3" t="str">
        <f t="shared" si="320"/>
        <v/>
      </c>
      <c r="P1714" s="4" t="str">
        <f t="shared" si="321"/>
        <v/>
      </c>
      <c r="Q1714" s="4" t="str">
        <f t="shared" si="322"/>
        <v/>
      </c>
      <c r="R1714" s="4" t="str">
        <f t="shared" si="315"/>
        <v/>
      </c>
      <c r="S1714" s="4" t="str">
        <f t="shared" si="316"/>
        <v/>
      </c>
      <c r="T1714" s="100" t="str">
        <f t="shared" si="317"/>
        <v/>
      </c>
      <c r="V1714" s="113"/>
    </row>
    <row r="1715" spans="8:22" s="103" customFormat="1" x14ac:dyDescent="0.2">
      <c r="H1715" s="14" t="e">
        <f t="shared" si="318"/>
        <v>#NUM!</v>
      </c>
      <c r="I1715" s="104" t="e">
        <f>IF(ISNUMBER(results!C$38),4*PI()*F1715/((G1715*0.001)^2*results!C$38),4*PI()*F1715/((G1715*0.001)^2*results!D$38))</f>
        <v>#DIV/0!</v>
      </c>
      <c r="J1715" s="15">
        <f t="shared" si="319"/>
        <v>5.6999999999999877</v>
      </c>
      <c r="K1715" s="5">
        <f t="shared" si="312"/>
        <v>302</v>
      </c>
      <c r="L1715" s="1">
        <f t="shared" si="313"/>
        <v>5.6970934865054046</v>
      </c>
      <c r="M1715" s="2">
        <f t="shared" si="314"/>
        <v>18.013677216545513</v>
      </c>
      <c r="N1715" s="3" t="b">
        <f t="shared" si="323"/>
        <v>0</v>
      </c>
      <c r="O1715" s="3" t="str">
        <f t="shared" si="320"/>
        <v/>
      </c>
      <c r="P1715" s="4" t="str">
        <f t="shared" si="321"/>
        <v/>
      </c>
      <c r="Q1715" s="4" t="str">
        <f t="shared" si="322"/>
        <v/>
      </c>
      <c r="R1715" s="4" t="str">
        <f t="shared" si="315"/>
        <v/>
      </c>
      <c r="S1715" s="4" t="str">
        <f t="shared" si="316"/>
        <v/>
      </c>
      <c r="T1715" s="100" t="str">
        <f t="shared" si="317"/>
        <v/>
      </c>
      <c r="V1715" s="113"/>
    </row>
    <row r="1716" spans="8:22" s="103" customFormat="1" x14ac:dyDescent="0.2">
      <c r="H1716" s="14" t="e">
        <f t="shared" si="318"/>
        <v>#NUM!</v>
      </c>
      <c r="I1716" s="104" t="e">
        <f>IF(ISNUMBER(results!C$38),4*PI()*F1716/((G1716*0.001)^2*results!C$38),4*PI()*F1716/((G1716*0.001)^2*results!D$38))</f>
        <v>#DIV/0!</v>
      </c>
      <c r="J1716" s="15">
        <f t="shared" si="319"/>
        <v>5.6999999999999877</v>
      </c>
      <c r="K1716" s="5">
        <f t="shared" si="312"/>
        <v>302</v>
      </c>
      <c r="L1716" s="1">
        <f t="shared" si="313"/>
        <v>5.6970934865054046</v>
      </c>
      <c r="M1716" s="2">
        <f t="shared" si="314"/>
        <v>18.013677216545513</v>
      </c>
      <c r="N1716" s="3" t="b">
        <f t="shared" si="323"/>
        <v>0</v>
      </c>
      <c r="O1716" s="3" t="str">
        <f t="shared" si="320"/>
        <v/>
      </c>
      <c r="P1716" s="4" t="str">
        <f t="shared" si="321"/>
        <v/>
      </c>
      <c r="Q1716" s="4" t="str">
        <f t="shared" si="322"/>
        <v/>
      </c>
      <c r="R1716" s="4" t="str">
        <f t="shared" si="315"/>
        <v/>
      </c>
      <c r="S1716" s="4" t="str">
        <f t="shared" si="316"/>
        <v/>
      </c>
      <c r="T1716" s="100" t="str">
        <f t="shared" si="317"/>
        <v/>
      </c>
      <c r="V1716" s="113"/>
    </row>
    <row r="1717" spans="8:22" s="103" customFormat="1" x14ac:dyDescent="0.2">
      <c r="H1717" s="14" t="e">
        <f t="shared" si="318"/>
        <v>#NUM!</v>
      </c>
      <c r="I1717" s="104" t="e">
        <f>IF(ISNUMBER(results!C$38),4*PI()*F1717/((G1717*0.001)^2*results!C$38),4*PI()*F1717/((G1717*0.001)^2*results!D$38))</f>
        <v>#DIV/0!</v>
      </c>
      <c r="J1717" s="15">
        <f t="shared" si="319"/>
        <v>5.6999999999999877</v>
      </c>
      <c r="K1717" s="5">
        <f t="shared" si="312"/>
        <v>302</v>
      </c>
      <c r="L1717" s="1">
        <f t="shared" si="313"/>
        <v>5.6970934865054046</v>
      </c>
      <c r="M1717" s="2">
        <f t="shared" si="314"/>
        <v>18.013677216545513</v>
      </c>
      <c r="N1717" s="3" t="b">
        <f t="shared" si="323"/>
        <v>0</v>
      </c>
      <c r="O1717" s="3" t="str">
        <f t="shared" si="320"/>
        <v/>
      </c>
      <c r="P1717" s="4" t="str">
        <f t="shared" si="321"/>
        <v/>
      </c>
      <c r="Q1717" s="4" t="str">
        <f t="shared" si="322"/>
        <v/>
      </c>
      <c r="R1717" s="4" t="str">
        <f t="shared" si="315"/>
        <v/>
      </c>
      <c r="S1717" s="4" t="str">
        <f t="shared" si="316"/>
        <v/>
      </c>
      <c r="T1717" s="100" t="str">
        <f t="shared" si="317"/>
        <v/>
      </c>
      <c r="V1717" s="113"/>
    </row>
    <row r="1718" spans="8:22" s="103" customFormat="1" x14ac:dyDescent="0.2">
      <c r="H1718" s="14" t="e">
        <f t="shared" si="318"/>
        <v>#NUM!</v>
      </c>
      <c r="I1718" s="104" t="e">
        <f>IF(ISNUMBER(results!C$38),4*PI()*F1718/((G1718*0.001)^2*results!C$38),4*PI()*F1718/((G1718*0.001)^2*results!D$38))</f>
        <v>#DIV/0!</v>
      </c>
      <c r="J1718" s="15">
        <f t="shared" si="319"/>
        <v>5.6999999999999877</v>
      </c>
      <c r="K1718" s="5">
        <f t="shared" si="312"/>
        <v>302</v>
      </c>
      <c r="L1718" s="1">
        <f t="shared" si="313"/>
        <v>5.6970934865054046</v>
      </c>
      <c r="M1718" s="2">
        <f t="shared" si="314"/>
        <v>18.013677216545513</v>
      </c>
      <c r="N1718" s="3" t="b">
        <f t="shared" si="323"/>
        <v>0</v>
      </c>
      <c r="O1718" s="3" t="str">
        <f t="shared" si="320"/>
        <v/>
      </c>
      <c r="P1718" s="4" t="str">
        <f t="shared" si="321"/>
        <v/>
      </c>
      <c r="Q1718" s="4" t="str">
        <f t="shared" si="322"/>
        <v/>
      </c>
      <c r="R1718" s="4" t="str">
        <f t="shared" si="315"/>
        <v/>
      </c>
      <c r="S1718" s="4" t="str">
        <f t="shared" si="316"/>
        <v/>
      </c>
      <c r="T1718" s="100" t="str">
        <f t="shared" si="317"/>
        <v/>
      </c>
      <c r="V1718" s="113"/>
    </row>
    <row r="1719" spans="8:22" s="103" customFormat="1" x14ac:dyDescent="0.2">
      <c r="H1719" s="14" t="e">
        <f t="shared" si="318"/>
        <v>#NUM!</v>
      </c>
      <c r="I1719" s="104" t="e">
        <f>IF(ISNUMBER(results!C$38),4*PI()*F1719/((G1719*0.001)^2*results!C$38),4*PI()*F1719/((G1719*0.001)^2*results!D$38))</f>
        <v>#DIV/0!</v>
      </c>
      <c r="J1719" s="15">
        <f t="shared" si="319"/>
        <v>5.6999999999999877</v>
      </c>
      <c r="K1719" s="5">
        <f t="shared" si="312"/>
        <v>302</v>
      </c>
      <c r="L1719" s="1">
        <f t="shared" si="313"/>
        <v>5.6970934865054046</v>
      </c>
      <c r="M1719" s="2">
        <f t="shared" si="314"/>
        <v>18.013677216545513</v>
      </c>
      <c r="N1719" s="3" t="b">
        <f t="shared" si="323"/>
        <v>0</v>
      </c>
      <c r="O1719" s="3" t="str">
        <f t="shared" si="320"/>
        <v/>
      </c>
      <c r="P1719" s="4" t="str">
        <f t="shared" si="321"/>
        <v/>
      </c>
      <c r="Q1719" s="4" t="str">
        <f t="shared" si="322"/>
        <v/>
      </c>
      <c r="R1719" s="4" t="str">
        <f t="shared" si="315"/>
        <v/>
      </c>
      <c r="S1719" s="4" t="str">
        <f t="shared" si="316"/>
        <v/>
      </c>
      <c r="T1719" s="100" t="str">
        <f t="shared" si="317"/>
        <v/>
      </c>
      <c r="V1719" s="113"/>
    </row>
    <row r="1720" spans="8:22" s="103" customFormat="1" x14ac:dyDescent="0.2">
      <c r="H1720" s="14" t="e">
        <f t="shared" si="318"/>
        <v>#NUM!</v>
      </c>
      <c r="I1720" s="104" t="e">
        <f>IF(ISNUMBER(results!C$38),4*PI()*F1720/((G1720*0.001)^2*results!C$38),4*PI()*F1720/((G1720*0.001)^2*results!D$38))</f>
        <v>#DIV/0!</v>
      </c>
      <c r="J1720" s="15">
        <f t="shared" si="319"/>
        <v>5.6999999999999877</v>
      </c>
      <c r="K1720" s="5">
        <f t="shared" si="312"/>
        <v>302</v>
      </c>
      <c r="L1720" s="1">
        <f t="shared" si="313"/>
        <v>5.6970934865054046</v>
      </c>
      <c r="M1720" s="2">
        <f t="shared" si="314"/>
        <v>18.013677216545513</v>
      </c>
      <c r="N1720" s="3" t="b">
        <f t="shared" si="323"/>
        <v>0</v>
      </c>
      <c r="O1720" s="3" t="str">
        <f t="shared" si="320"/>
        <v/>
      </c>
      <c r="P1720" s="4" t="str">
        <f t="shared" si="321"/>
        <v/>
      </c>
      <c r="Q1720" s="4" t="str">
        <f t="shared" si="322"/>
        <v/>
      </c>
      <c r="R1720" s="4" t="str">
        <f t="shared" si="315"/>
        <v/>
      </c>
      <c r="S1720" s="4" t="str">
        <f t="shared" si="316"/>
        <v/>
      </c>
      <c r="T1720" s="100" t="str">
        <f t="shared" si="317"/>
        <v/>
      </c>
      <c r="V1720" s="113"/>
    </row>
    <row r="1721" spans="8:22" s="103" customFormat="1" x14ac:dyDescent="0.2">
      <c r="H1721" s="14" t="e">
        <f t="shared" si="318"/>
        <v>#NUM!</v>
      </c>
      <c r="I1721" s="104" t="e">
        <f>IF(ISNUMBER(results!C$38),4*PI()*F1721/((G1721*0.001)^2*results!C$38),4*PI()*F1721/((G1721*0.001)^2*results!D$38))</f>
        <v>#DIV/0!</v>
      </c>
      <c r="J1721" s="15">
        <f t="shared" si="319"/>
        <v>5.6999999999999877</v>
      </c>
      <c r="K1721" s="5">
        <f t="shared" si="312"/>
        <v>302</v>
      </c>
      <c r="L1721" s="1">
        <f t="shared" si="313"/>
        <v>5.6970934865054046</v>
      </c>
      <c r="M1721" s="2">
        <f t="shared" si="314"/>
        <v>18.013677216545513</v>
      </c>
      <c r="N1721" s="3" t="b">
        <f t="shared" si="323"/>
        <v>0</v>
      </c>
      <c r="O1721" s="3" t="str">
        <f t="shared" si="320"/>
        <v/>
      </c>
      <c r="P1721" s="4" t="str">
        <f t="shared" si="321"/>
        <v/>
      </c>
      <c r="Q1721" s="4" t="str">
        <f t="shared" si="322"/>
        <v/>
      </c>
      <c r="R1721" s="4" t="str">
        <f t="shared" si="315"/>
        <v/>
      </c>
      <c r="S1721" s="4" t="str">
        <f t="shared" si="316"/>
        <v/>
      </c>
      <c r="T1721" s="100" t="str">
        <f t="shared" si="317"/>
        <v/>
      </c>
      <c r="V1721" s="113"/>
    </row>
    <row r="1722" spans="8:22" s="103" customFormat="1" x14ac:dyDescent="0.2">
      <c r="H1722" s="14" t="e">
        <f t="shared" si="318"/>
        <v>#NUM!</v>
      </c>
      <c r="I1722" s="104" t="e">
        <f>IF(ISNUMBER(results!C$38),4*PI()*F1722/((G1722*0.001)^2*results!C$38),4*PI()*F1722/((G1722*0.001)^2*results!D$38))</f>
        <v>#DIV/0!</v>
      </c>
      <c r="J1722" s="15">
        <f t="shared" si="319"/>
        <v>5.6999999999999877</v>
      </c>
      <c r="K1722" s="5">
        <f t="shared" si="312"/>
        <v>302</v>
      </c>
      <c r="L1722" s="1">
        <f t="shared" si="313"/>
        <v>5.6970934865054046</v>
      </c>
      <c r="M1722" s="2">
        <f t="shared" si="314"/>
        <v>18.013677216545513</v>
      </c>
      <c r="N1722" s="3" t="b">
        <f t="shared" si="323"/>
        <v>0</v>
      </c>
      <c r="O1722" s="3" t="str">
        <f t="shared" si="320"/>
        <v/>
      </c>
      <c r="P1722" s="4" t="str">
        <f t="shared" si="321"/>
        <v/>
      </c>
      <c r="Q1722" s="4" t="str">
        <f t="shared" si="322"/>
        <v/>
      </c>
      <c r="R1722" s="4" t="str">
        <f t="shared" si="315"/>
        <v/>
      </c>
      <c r="S1722" s="4" t="str">
        <f t="shared" si="316"/>
        <v/>
      </c>
      <c r="T1722" s="100" t="str">
        <f t="shared" si="317"/>
        <v/>
      </c>
      <c r="V1722" s="113"/>
    </row>
    <row r="1723" spans="8:22" s="103" customFormat="1" x14ac:dyDescent="0.2">
      <c r="H1723" s="14" t="e">
        <f t="shared" si="318"/>
        <v>#NUM!</v>
      </c>
      <c r="I1723" s="104" t="e">
        <f>IF(ISNUMBER(results!C$38),4*PI()*F1723/((G1723*0.001)^2*results!C$38),4*PI()*F1723/((G1723*0.001)^2*results!D$38))</f>
        <v>#DIV/0!</v>
      </c>
      <c r="J1723" s="15">
        <f t="shared" si="319"/>
        <v>5.6999999999999877</v>
      </c>
      <c r="K1723" s="5">
        <f t="shared" si="312"/>
        <v>302</v>
      </c>
      <c r="L1723" s="1">
        <f t="shared" si="313"/>
        <v>5.6970934865054046</v>
      </c>
      <c r="M1723" s="2">
        <f t="shared" si="314"/>
        <v>18.013677216545513</v>
      </c>
      <c r="N1723" s="3" t="b">
        <f t="shared" si="323"/>
        <v>0</v>
      </c>
      <c r="O1723" s="3" t="str">
        <f t="shared" si="320"/>
        <v/>
      </c>
      <c r="P1723" s="4" t="str">
        <f t="shared" si="321"/>
        <v/>
      </c>
      <c r="Q1723" s="4" t="str">
        <f t="shared" si="322"/>
        <v/>
      </c>
      <c r="R1723" s="4" t="str">
        <f t="shared" si="315"/>
        <v/>
      </c>
      <c r="S1723" s="4" t="str">
        <f t="shared" si="316"/>
        <v/>
      </c>
      <c r="T1723" s="100" t="str">
        <f t="shared" si="317"/>
        <v/>
      </c>
      <c r="V1723" s="113"/>
    </row>
    <row r="1724" spans="8:22" s="103" customFormat="1" x14ac:dyDescent="0.2">
      <c r="H1724" s="14" t="e">
        <f t="shared" si="318"/>
        <v>#NUM!</v>
      </c>
      <c r="I1724" s="104" t="e">
        <f>IF(ISNUMBER(results!C$38),4*PI()*F1724/((G1724*0.001)^2*results!C$38),4*PI()*F1724/((G1724*0.001)^2*results!D$38))</f>
        <v>#DIV/0!</v>
      </c>
      <c r="J1724" s="15">
        <f t="shared" si="319"/>
        <v>5.6999999999999877</v>
      </c>
      <c r="K1724" s="5">
        <f t="shared" si="312"/>
        <v>302</v>
      </c>
      <c r="L1724" s="1">
        <f t="shared" si="313"/>
        <v>5.6970934865054046</v>
      </c>
      <c r="M1724" s="2">
        <f t="shared" si="314"/>
        <v>18.013677216545513</v>
      </c>
      <c r="N1724" s="3" t="b">
        <f t="shared" si="323"/>
        <v>0</v>
      </c>
      <c r="O1724" s="3" t="str">
        <f t="shared" si="320"/>
        <v/>
      </c>
      <c r="P1724" s="4" t="str">
        <f t="shared" si="321"/>
        <v/>
      </c>
      <c r="Q1724" s="4" t="str">
        <f t="shared" si="322"/>
        <v/>
      </c>
      <c r="R1724" s="4" t="str">
        <f t="shared" si="315"/>
        <v/>
      </c>
      <c r="S1724" s="4" t="str">
        <f t="shared" si="316"/>
        <v/>
      </c>
      <c r="T1724" s="100" t="str">
        <f t="shared" si="317"/>
        <v/>
      </c>
      <c r="V1724" s="113"/>
    </row>
    <row r="1725" spans="8:22" s="103" customFormat="1" x14ac:dyDescent="0.2">
      <c r="H1725" s="14" t="e">
        <f t="shared" si="318"/>
        <v>#NUM!</v>
      </c>
      <c r="I1725" s="104" t="e">
        <f>IF(ISNUMBER(results!C$38),4*PI()*F1725/((G1725*0.001)^2*results!C$38),4*PI()*F1725/((G1725*0.001)^2*results!D$38))</f>
        <v>#DIV/0!</v>
      </c>
      <c r="J1725" s="15">
        <f t="shared" si="319"/>
        <v>5.6999999999999877</v>
      </c>
      <c r="K1725" s="5">
        <f t="shared" si="312"/>
        <v>302</v>
      </c>
      <c r="L1725" s="1">
        <f t="shared" si="313"/>
        <v>5.6970934865054046</v>
      </c>
      <c r="M1725" s="2">
        <f t="shared" si="314"/>
        <v>18.013677216545513</v>
      </c>
      <c r="N1725" s="3" t="b">
        <f t="shared" si="323"/>
        <v>0</v>
      </c>
      <c r="O1725" s="3" t="str">
        <f t="shared" si="320"/>
        <v/>
      </c>
      <c r="P1725" s="4" t="str">
        <f t="shared" si="321"/>
        <v/>
      </c>
      <c r="Q1725" s="4" t="str">
        <f t="shared" si="322"/>
        <v/>
      </c>
      <c r="R1725" s="4" t="str">
        <f t="shared" si="315"/>
        <v/>
      </c>
      <c r="S1725" s="4" t="str">
        <f t="shared" si="316"/>
        <v/>
      </c>
      <c r="T1725" s="100" t="str">
        <f t="shared" si="317"/>
        <v/>
      </c>
      <c r="V1725" s="113"/>
    </row>
    <row r="1726" spans="8:22" s="103" customFormat="1" x14ac:dyDescent="0.2">
      <c r="H1726" s="14" t="e">
        <f t="shared" si="318"/>
        <v>#NUM!</v>
      </c>
      <c r="I1726" s="104" t="e">
        <f>IF(ISNUMBER(results!C$38),4*PI()*F1726/((G1726*0.001)^2*results!C$38),4*PI()*F1726/((G1726*0.001)^2*results!D$38))</f>
        <v>#DIV/0!</v>
      </c>
      <c r="J1726" s="15">
        <f t="shared" si="319"/>
        <v>5.6999999999999877</v>
      </c>
      <c r="K1726" s="5">
        <f t="shared" si="312"/>
        <v>302</v>
      </c>
      <c r="L1726" s="1">
        <f t="shared" si="313"/>
        <v>5.6970934865054046</v>
      </c>
      <c r="M1726" s="2">
        <f t="shared" si="314"/>
        <v>18.013677216545513</v>
      </c>
      <c r="N1726" s="3" t="b">
        <f t="shared" si="323"/>
        <v>0</v>
      </c>
      <c r="O1726" s="3" t="str">
        <f t="shared" si="320"/>
        <v/>
      </c>
      <c r="P1726" s="4" t="str">
        <f t="shared" si="321"/>
        <v/>
      </c>
      <c r="Q1726" s="4" t="str">
        <f t="shared" si="322"/>
        <v/>
      </c>
      <c r="R1726" s="4" t="str">
        <f t="shared" si="315"/>
        <v/>
      </c>
      <c r="S1726" s="4" t="str">
        <f t="shared" si="316"/>
        <v/>
      </c>
      <c r="T1726" s="100" t="str">
        <f t="shared" si="317"/>
        <v/>
      </c>
      <c r="V1726" s="113"/>
    </row>
    <row r="1727" spans="8:22" s="103" customFormat="1" x14ac:dyDescent="0.2">
      <c r="H1727" s="14" t="e">
        <f t="shared" si="318"/>
        <v>#NUM!</v>
      </c>
      <c r="I1727" s="104" t="e">
        <f>IF(ISNUMBER(results!C$38),4*PI()*F1727/((G1727*0.001)^2*results!C$38),4*PI()*F1727/((G1727*0.001)^2*results!D$38))</f>
        <v>#DIV/0!</v>
      </c>
      <c r="J1727" s="15">
        <f t="shared" si="319"/>
        <v>5.6999999999999877</v>
      </c>
      <c r="K1727" s="5">
        <f t="shared" si="312"/>
        <v>302</v>
      </c>
      <c r="L1727" s="1">
        <f t="shared" si="313"/>
        <v>5.6970934865054046</v>
      </c>
      <c r="M1727" s="2">
        <f t="shared" si="314"/>
        <v>18.013677216545513</v>
      </c>
      <c r="N1727" s="3" t="b">
        <f t="shared" si="323"/>
        <v>0</v>
      </c>
      <c r="O1727" s="3" t="str">
        <f t="shared" si="320"/>
        <v/>
      </c>
      <c r="P1727" s="4" t="str">
        <f t="shared" si="321"/>
        <v/>
      </c>
      <c r="Q1727" s="4" t="str">
        <f t="shared" si="322"/>
        <v/>
      </c>
      <c r="R1727" s="4" t="str">
        <f t="shared" si="315"/>
        <v/>
      </c>
      <c r="S1727" s="4" t="str">
        <f t="shared" si="316"/>
        <v/>
      </c>
      <c r="T1727" s="100" t="str">
        <f t="shared" si="317"/>
        <v/>
      </c>
      <c r="V1727" s="113"/>
    </row>
    <row r="1728" spans="8:22" s="103" customFormat="1" x14ac:dyDescent="0.2">
      <c r="H1728" s="14" t="e">
        <f t="shared" si="318"/>
        <v>#NUM!</v>
      </c>
      <c r="I1728" s="104" t="e">
        <f>IF(ISNUMBER(results!C$38),4*PI()*F1728/((G1728*0.001)^2*results!C$38),4*PI()*F1728/((G1728*0.001)^2*results!D$38))</f>
        <v>#DIV/0!</v>
      </c>
      <c r="J1728" s="15">
        <f t="shared" si="319"/>
        <v>5.6999999999999877</v>
      </c>
      <c r="K1728" s="5">
        <f t="shared" si="312"/>
        <v>302</v>
      </c>
      <c r="L1728" s="1">
        <f t="shared" si="313"/>
        <v>5.6970934865054046</v>
      </c>
      <c r="M1728" s="2">
        <f t="shared" si="314"/>
        <v>18.013677216545513</v>
      </c>
      <c r="N1728" s="3" t="b">
        <f t="shared" si="323"/>
        <v>0</v>
      </c>
      <c r="O1728" s="3" t="str">
        <f t="shared" si="320"/>
        <v/>
      </c>
      <c r="P1728" s="4" t="str">
        <f t="shared" si="321"/>
        <v/>
      </c>
      <c r="Q1728" s="4" t="str">
        <f t="shared" si="322"/>
        <v/>
      </c>
      <c r="R1728" s="4" t="str">
        <f t="shared" si="315"/>
        <v/>
      </c>
      <c r="S1728" s="4" t="str">
        <f t="shared" si="316"/>
        <v/>
      </c>
      <c r="T1728" s="100" t="str">
        <f t="shared" si="317"/>
        <v/>
      </c>
      <c r="V1728" s="113"/>
    </row>
    <row r="1729" spans="8:22" s="103" customFormat="1" x14ac:dyDescent="0.2">
      <c r="H1729" s="14" t="e">
        <f t="shared" si="318"/>
        <v>#NUM!</v>
      </c>
      <c r="I1729" s="104" t="e">
        <f>IF(ISNUMBER(results!C$38),4*PI()*F1729/((G1729*0.001)^2*results!C$38),4*PI()*F1729/((G1729*0.001)^2*results!D$38))</f>
        <v>#DIV/0!</v>
      </c>
      <c r="J1729" s="15">
        <f t="shared" si="319"/>
        <v>5.6999999999999877</v>
      </c>
      <c r="K1729" s="5">
        <f t="shared" si="312"/>
        <v>302</v>
      </c>
      <c r="L1729" s="1">
        <f t="shared" si="313"/>
        <v>5.6970934865054046</v>
      </c>
      <c r="M1729" s="2">
        <f t="shared" si="314"/>
        <v>18.013677216545513</v>
      </c>
      <c r="N1729" s="3" t="b">
        <f t="shared" si="323"/>
        <v>0</v>
      </c>
      <c r="O1729" s="3" t="str">
        <f t="shared" si="320"/>
        <v/>
      </c>
      <c r="P1729" s="4" t="str">
        <f t="shared" si="321"/>
        <v/>
      </c>
      <c r="Q1729" s="4" t="str">
        <f t="shared" si="322"/>
        <v/>
      </c>
      <c r="R1729" s="4" t="str">
        <f t="shared" si="315"/>
        <v/>
      </c>
      <c r="S1729" s="4" t="str">
        <f t="shared" si="316"/>
        <v/>
      </c>
      <c r="T1729" s="100" t="str">
        <f t="shared" si="317"/>
        <v/>
      </c>
      <c r="V1729" s="113"/>
    </row>
    <row r="1730" spans="8:22" s="103" customFormat="1" x14ac:dyDescent="0.2">
      <c r="H1730" s="14" t="e">
        <f t="shared" si="318"/>
        <v>#NUM!</v>
      </c>
      <c r="I1730" s="104" t="e">
        <f>IF(ISNUMBER(results!C$38),4*PI()*F1730/((G1730*0.001)^2*results!C$38),4*PI()*F1730/((G1730*0.001)^2*results!D$38))</f>
        <v>#DIV/0!</v>
      </c>
      <c r="J1730" s="15">
        <f t="shared" si="319"/>
        <v>5.6999999999999877</v>
      </c>
      <c r="K1730" s="5">
        <f t="shared" si="312"/>
        <v>302</v>
      </c>
      <c r="L1730" s="1">
        <f t="shared" si="313"/>
        <v>5.6970934865054046</v>
      </c>
      <c r="M1730" s="2">
        <f t="shared" si="314"/>
        <v>18.013677216545513</v>
      </c>
      <c r="N1730" s="3" t="b">
        <f t="shared" si="323"/>
        <v>0</v>
      </c>
      <c r="O1730" s="3" t="str">
        <f t="shared" si="320"/>
        <v/>
      </c>
      <c r="P1730" s="4" t="str">
        <f t="shared" si="321"/>
        <v/>
      </c>
      <c r="Q1730" s="4" t="str">
        <f t="shared" si="322"/>
        <v/>
      </c>
      <c r="R1730" s="4" t="str">
        <f t="shared" si="315"/>
        <v/>
      </c>
      <c r="S1730" s="4" t="str">
        <f t="shared" si="316"/>
        <v/>
      </c>
      <c r="T1730" s="100" t="str">
        <f t="shared" si="317"/>
        <v/>
      </c>
      <c r="V1730" s="113"/>
    </row>
    <row r="1731" spans="8:22" s="103" customFormat="1" x14ac:dyDescent="0.2">
      <c r="H1731" s="14" t="e">
        <f t="shared" si="318"/>
        <v>#NUM!</v>
      </c>
      <c r="I1731" s="104" t="e">
        <f>IF(ISNUMBER(results!C$38),4*PI()*F1731/((G1731*0.001)^2*results!C$38),4*PI()*F1731/((G1731*0.001)^2*results!D$38))</f>
        <v>#DIV/0!</v>
      </c>
      <c r="J1731" s="15">
        <f t="shared" si="319"/>
        <v>5.6999999999999877</v>
      </c>
      <c r="K1731" s="5">
        <f t="shared" si="312"/>
        <v>302</v>
      </c>
      <c r="L1731" s="1">
        <f t="shared" si="313"/>
        <v>5.6970934865054046</v>
      </c>
      <c r="M1731" s="2">
        <f t="shared" si="314"/>
        <v>18.013677216545513</v>
      </c>
      <c r="N1731" s="3" t="b">
        <f t="shared" si="323"/>
        <v>0</v>
      </c>
      <c r="O1731" s="3" t="str">
        <f t="shared" si="320"/>
        <v/>
      </c>
      <c r="P1731" s="4" t="str">
        <f t="shared" si="321"/>
        <v/>
      </c>
      <c r="Q1731" s="4" t="str">
        <f t="shared" si="322"/>
        <v/>
      </c>
      <c r="R1731" s="4" t="str">
        <f t="shared" si="315"/>
        <v/>
      </c>
      <c r="S1731" s="4" t="str">
        <f t="shared" si="316"/>
        <v/>
      </c>
      <c r="T1731" s="100" t="str">
        <f t="shared" si="317"/>
        <v/>
      </c>
      <c r="V1731" s="113"/>
    </row>
    <row r="1732" spans="8:22" s="103" customFormat="1" x14ac:dyDescent="0.2">
      <c r="H1732" s="14" t="e">
        <f t="shared" si="318"/>
        <v>#NUM!</v>
      </c>
      <c r="I1732" s="104" t="e">
        <f>IF(ISNUMBER(results!C$38),4*PI()*F1732/((G1732*0.001)^2*results!C$38),4*PI()*F1732/((G1732*0.001)^2*results!D$38))</f>
        <v>#DIV/0!</v>
      </c>
      <c r="J1732" s="15">
        <f t="shared" si="319"/>
        <v>5.6999999999999877</v>
      </c>
      <c r="K1732" s="5">
        <f t="shared" ref="K1732:K1795" si="324">IF(NOT(J1732=FALSE),MATCH(J1732,H:H),"")</f>
        <v>302</v>
      </c>
      <c r="L1732" s="1">
        <f t="shared" ref="L1732:L1795" si="325">IF(NOT(J1732=FALSE),INDEX(H:H,K1732),"")</f>
        <v>5.6970934865054046</v>
      </c>
      <c r="M1732" s="2">
        <f t="shared" ref="M1732:M1746" si="326">IF(NOT(J1732=FALSE),INDEX(I:I,K1732),"")</f>
        <v>18.013677216545513</v>
      </c>
      <c r="N1732" s="3" t="b">
        <f t="shared" si="323"/>
        <v>0</v>
      </c>
      <c r="O1732" s="3" t="str">
        <f t="shared" si="320"/>
        <v/>
      </c>
      <c r="P1732" s="4" t="str">
        <f t="shared" si="321"/>
        <v/>
      </c>
      <c r="Q1732" s="4" t="str">
        <f t="shared" si="322"/>
        <v/>
      </c>
      <c r="R1732" s="4" t="str">
        <f t="shared" ref="R1732:R1746" si="327">IF(NOT(Q1732=""),Q1732-(P1732*V$29),"")</f>
        <v/>
      </c>
      <c r="S1732" s="4" t="str">
        <f t="shared" ref="S1732:S1746" si="328">IF(NOT(Q1732=""),(Q1732-V$30)/P1732,"")</f>
        <v/>
      </c>
      <c r="T1732" s="100" t="str">
        <f t="shared" ref="T1732:T1746" si="329">IF(NOT(Q1732=""),((V$29-(Q1732-V$30)/P1732))^2,"")</f>
        <v/>
      </c>
      <c r="V1732" s="113"/>
    </row>
    <row r="1733" spans="8:22" s="103" customFormat="1" x14ac:dyDescent="0.2">
      <c r="H1733" s="14" t="e">
        <f t="shared" ref="H1733:H1746" si="330">LN(E1733)</f>
        <v>#NUM!</v>
      </c>
      <c r="I1733" s="104" t="e">
        <f>IF(ISNUMBER(results!C$38),4*PI()*F1733/((G1733*0.001)^2*results!C$38),4*PI()*F1733/((G1733*0.001)^2*results!D$38))</f>
        <v>#DIV/0!</v>
      </c>
      <c r="J1733" s="15">
        <f t="shared" ref="J1733:J1746" si="331">IF(J1732="","",IF(J1732+V$5&lt;=LN(X$9),J1732+V$5,J1732))</f>
        <v>5.6999999999999877</v>
      </c>
      <c r="K1733" s="5">
        <f t="shared" si="324"/>
        <v>302</v>
      </c>
      <c r="L1733" s="1">
        <f t="shared" si="325"/>
        <v>5.6970934865054046</v>
      </c>
      <c r="M1733" s="2">
        <f t="shared" si="326"/>
        <v>18.013677216545513</v>
      </c>
      <c r="N1733" s="3" t="b">
        <f t="shared" si="323"/>
        <v>0</v>
      </c>
      <c r="O1733" s="3" t="str">
        <f t="shared" ref="O1733:O1796" si="332">IF(NOT(N1733=FALSE),MATCH(N1733,H:H),"")</f>
        <v/>
      </c>
      <c r="P1733" s="4" t="str">
        <f t="shared" ref="P1733:P1796" si="333">IF(NOT(OR(O1733=O1732,N1733=FALSE)),INDEX(H:H,O1733),"")</f>
        <v/>
      </c>
      <c r="Q1733" s="4" t="str">
        <f t="shared" ref="Q1733:Q1746" si="334">IF(NOT(OR(O1733=O1732,N1733=FALSE)),INDEX(I:I,O1733),"")</f>
        <v/>
      </c>
      <c r="R1733" s="4" t="str">
        <f t="shared" si="327"/>
        <v/>
      </c>
      <c r="S1733" s="4" t="str">
        <f t="shared" si="328"/>
        <v/>
      </c>
      <c r="T1733" s="100" t="str">
        <f t="shared" si="329"/>
        <v/>
      </c>
      <c r="V1733" s="113"/>
    </row>
    <row r="1734" spans="8:22" s="103" customFormat="1" x14ac:dyDescent="0.2">
      <c r="H1734" s="14" t="e">
        <f t="shared" si="330"/>
        <v>#NUM!</v>
      </c>
      <c r="I1734" s="104" t="e">
        <f>IF(ISNUMBER(results!C$38),4*PI()*F1734/((G1734*0.001)^2*results!C$38),4*PI()*F1734/((G1734*0.001)^2*results!D$38))</f>
        <v>#DIV/0!</v>
      </c>
      <c r="J1734" s="15">
        <f t="shared" si="331"/>
        <v>5.6999999999999877</v>
      </c>
      <c r="K1734" s="5">
        <f t="shared" si="324"/>
        <v>302</v>
      </c>
      <c r="L1734" s="1">
        <f t="shared" si="325"/>
        <v>5.6970934865054046</v>
      </c>
      <c r="M1734" s="2">
        <f t="shared" si="326"/>
        <v>18.013677216545513</v>
      </c>
      <c r="N1734" s="3" t="b">
        <f t="shared" ref="N1734:N1746" si="335">IF(AND((N1733+V$5)&lt;V$4,NOT(N1733=FALSE)),N1733+V$5)</f>
        <v>0</v>
      </c>
      <c r="O1734" s="3" t="str">
        <f t="shared" si="332"/>
        <v/>
      </c>
      <c r="P1734" s="4" t="str">
        <f t="shared" si="333"/>
        <v/>
      </c>
      <c r="Q1734" s="4" t="str">
        <f t="shared" si="334"/>
        <v/>
      </c>
      <c r="R1734" s="4" t="str">
        <f t="shared" si="327"/>
        <v/>
      </c>
      <c r="S1734" s="4" t="str">
        <f t="shared" si="328"/>
        <v/>
      </c>
      <c r="T1734" s="100" t="str">
        <f t="shared" si="329"/>
        <v/>
      </c>
      <c r="V1734" s="113"/>
    </row>
    <row r="1735" spans="8:22" s="103" customFormat="1" x14ac:dyDescent="0.2">
      <c r="H1735" s="14" t="e">
        <f t="shared" si="330"/>
        <v>#NUM!</v>
      </c>
      <c r="I1735" s="104" t="e">
        <f>IF(ISNUMBER(results!C$38),4*PI()*F1735/((G1735*0.001)^2*results!C$38),4*PI()*F1735/((G1735*0.001)^2*results!D$38))</f>
        <v>#DIV/0!</v>
      </c>
      <c r="J1735" s="15">
        <f t="shared" si="331"/>
        <v>5.6999999999999877</v>
      </c>
      <c r="K1735" s="5">
        <f t="shared" si="324"/>
        <v>302</v>
      </c>
      <c r="L1735" s="1">
        <f t="shared" si="325"/>
        <v>5.6970934865054046</v>
      </c>
      <c r="M1735" s="2">
        <f t="shared" si="326"/>
        <v>18.013677216545513</v>
      </c>
      <c r="N1735" s="3" t="b">
        <f t="shared" si="335"/>
        <v>0</v>
      </c>
      <c r="O1735" s="3" t="str">
        <f t="shared" si="332"/>
        <v/>
      </c>
      <c r="P1735" s="4" t="str">
        <f t="shared" si="333"/>
        <v/>
      </c>
      <c r="Q1735" s="4" t="str">
        <f t="shared" si="334"/>
        <v/>
      </c>
      <c r="R1735" s="4" t="str">
        <f t="shared" si="327"/>
        <v/>
      </c>
      <c r="S1735" s="4" t="str">
        <f t="shared" si="328"/>
        <v/>
      </c>
      <c r="T1735" s="100" t="str">
        <f t="shared" si="329"/>
        <v/>
      </c>
      <c r="V1735" s="113"/>
    </row>
    <row r="1736" spans="8:22" s="103" customFormat="1" x14ac:dyDescent="0.2">
      <c r="H1736" s="14" t="e">
        <f t="shared" si="330"/>
        <v>#NUM!</v>
      </c>
      <c r="I1736" s="104" t="e">
        <f>IF(ISNUMBER(results!C$38),4*PI()*F1736/((G1736*0.001)^2*results!C$38),4*PI()*F1736/((G1736*0.001)^2*results!D$38))</f>
        <v>#DIV/0!</v>
      </c>
      <c r="J1736" s="15">
        <f t="shared" si="331"/>
        <v>5.6999999999999877</v>
      </c>
      <c r="K1736" s="5">
        <f t="shared" si="324"/>
        <v>302</v>
      </c>
      <c r="L1736" s="1">
        <f t="shared" si="325"/>
        <v>5.6970934865054046</v>
      </c>
      <c r="M1736" s="2">
        <f t="shared" si="326"/>
        <v>18.013677216545513</v>
      </c>
      <c r="N1736" s="3" t="b">
        <f t="shared" si="335"/>
        <v>0</v>
      </c>
      <c r="O1736" s="3" t="str">
        <f t="shared" si="332"/>
        <v/>
      </c>
      <c r="P1736" s="4" t="str">
        <f t="shared" si="333"/>
        <v/>
      </c>
      <c r="Q1736" s="4" t="str">
        <f t="shared" si="334"/>
        <v/>
      </c>
      <c r="R1736" s="4" t="str">
        <f t="shared" si="327"/>
        <v/>
      </c>
      <c r="S1736" s="4" t="str">
        <f t="shared" si="328"/>
        <v/>
      </c>
      <c r="T1736" s="100" t="str">
        <f t="shared" si="329"/>
        <v/>
      </c>
      <c r="V1736" s="113"/>
    </row>
    <row r="1737" spans="8:22" s="103" customFormat="1" x14ac:dyDescent="0.2">
      <c r="H1737" s="14" t="e">
        <f t="shared" si="330"/>
        <v>#NUM!</v>
      </c>
      <c r="I1737" s="104" t="e">
        <f>IF(ISNUMBER(results!C$38),4*PI()*F1737/((G1737*0.001)^2*results!C$38),4*PI()*F1737/((G1737*0.001)^2*results!D$38))</f>
        <v>#DIV/0!</v>
      </c>
      <c r="J1737" s="15">
        <f t="shared" si="331"/>
        <v>5.6999999999999877</v>
      </c>
      <c r="K1737" s="5">
        <f t="shared" si="324"/>
        <v>302</v>
      </c>
      <c r="L1737" s="1">
        <f t="shared" si="325"/>
        <v>5.6970934865054046</v>
      </c>
      <c r="M1737" s="2">
        <f t="shared" si="326"/>
        <v>18.013677216545513</v>
      </c>
      <c r="N1737" s="3" t="b">
        <f t="shared" si="335"/>
        <v>0</v>
      </c>
      <c r="O1737" s="3" t="str">
        <f t="shared" si="332"/>
        <v/>
      </c>
      <c r="P1737" s="4" t="str">
        <f t="shared" si="333"/>
        <v/>
      </c>
      <c r="Q1737" s="4" t="str">
        <f t="shared" si="334"/>
        <v/>
      </c>
      <c r="R1737" s="4" t="str">
        <f t="shared" si="327"/>
        <v/>
      </c>
      <c r="S1737" s="4" t="str">
        <f t="shared" si="328"/>
        <v/>
      </c>
      <c r="T1737" s="100" t="str">
        <f t="shared" si="329"/>
        <v/>
      </c>
      <c r="V1737" s="113"/>
    </row>
    <row r="1738" spans="8:22" s="103" customFormat="1" x14ac:dyDescent="0.2">
      <c r="H1738" s="14" t="e">
        <f t="shared" si="330"/>
        <v>#NUM!</v>
      </c>
      <c r="I1738" s="104" t="e">
        <f>IF(ISNUMBER(results!C$38),4*PI()*F1738/((G1738*0.001)^2*results!C$38),4*PI()*F1738/((G1738*0.001)^2*results!D$38))</f>
        <v>#DIV/0!</v>
      </c>
      <c r="J1738" s="15">
        <f t="shared" si="331"/>
        <v>5.6999999999999877</v>
      </c>
      <c r="K1738" s="5">
        <f t="shared" si="324"/>
        <v>302</v>
      </c>
      <c r="L1738" s="1">
        <f t="shared" si="325"/>
        <v>5.6970934865054046</v>
      </c>
      <c r="M1738" s="2">
        <f t="shared" si="326"/>
        <v>18.013677216545513</v>
      </c>
      <c r="N1738" s="3" t="b">
        <f t="shared" si="335"/>
        <v>0</v>
      </c>
      <c r="O1738" s="3" t="str">
        <f t="shared" si="332"/>
        <v/>
      </c>
      <c r="P1738" s="4" t="str">
        <f t="shared" si="333"/>
        <v/>
      </c>
      <c r="Q1738" s="4" t="str">
        <f t="shared" si="334"/>
        <v/>
      </c>
      <c r="R1738" s="4" t="str">
        <f t="shared" si="327"/>
        <v/>
      </c>
      <c r="S1738" s="4" t="str">
        <f t="shared" si="328"/>
        <v/>
      </c>
      <c r="T1738" s="100" t="str">
        <f t="shared" si="329"/>
        <v/>
      </c>
      <c r="V1738" s="113"/>
    </row>
    <row r="1739" spans="8:22" s="103" customFormat="1" x14ac:dyDescent="0.2">
      <c r="H1739" s="14" t="e">
        <f t="shared" si="330"/>
        <v>#NUM!</v>
      </c>
      <c r="I1739" s="104" t="e">
        <f>IF(ISNUMBER(results!C$38),4*PI()*F1739/((G1739*0.001)^2*results!C$38),4*PI()*F1739/((G1739*0.001)^2*results!D$38))</f>
        <v>#DIV/0!</v>
      </c>
      <c r="J1739" s="15">
        <f t="shared" si="331"/>
        <v>5.6999999999999877</v>
      </c>
      <c r="K1739" s="5">
        <f t="shared" si="324"/>
        <v>302</v>
      </c>
      <c r="L1739" s="1">
        <f t="shared" si="325"/>
        <v>5.6970934865054046</v>
      </c>
      <c r="M1739" s="2">
        <f t="shared" si="326"/>
        <v>18.013677216545513</v>
      </c>
      <c r="N1739" s="3" t="b">
        <f t="shared" si="335"/>
        <v>0</v>
      </c>
      <c r="O1739" s="3" t="str">
        <f t="shared" si="332"/>
        <v/>
      </c>
      <c r="P1739" s="4" t="str">
        <f t="shared" si="333"/>
        <v/>
      </c>
      <c r="Q1739" s="4" t="str">
        <f t="shared" si="334"/>
        <v/>
      </c>
      <c r="R1739" s="4" t="str">
        <f t="shared" si="327"/>
        <v/>
      </c>
      <c r="S1739" s="4" t="str">
        <f t="shared" si="328"/>
        <v/>
      </c>
      <c r="T1739" s="100" t="str">
        <f t="shared" si="329"/>
        <v/>
      </c>
      <c r="V1739" s="113"/>
    </row>
    <row r="1740" spans="8:22" s="103" customFormat="1" x14ac:dyDescent="0.2">
      <c r="H1740" s="14" t="e">
        <f t="shared" si="330"/>
        <v>#NUM!</v>
      </c>
      <c r="I1740" s="104" t="e">
        <f>IF(ISNUMBER(results!C$38),4*PI()*F1740/((G1740*0.001)^2*results!C$38),4*PI()*F1740/((G1740*0.001)^2*results!D$38))</f>
        <v>#DIV/0!</v>
      </c>
      <c r="J1740" s="15">
        <f t="shared" si="331"/>
        <v>5.6999999999999877</v>
      </c>
      <c r="K1740" s="5">
        <f t="shared" si="324"/>
        <v>302</v>
      </c>
      <c r="L1740" s="1">
        <f t="shared" si="325"/>
        <v>5.6970934865054046</v>
      </c>
      <c r="M1740" s="2">
        <f t="shared" si="326"/>
        <v>18.013677216545513</v>
      </c>
      <c r="N1740" s="3" t="b">
        <f t="shared" si="335"/>
        <v>0</v>
      </c>
      <c r="O1740" s="3" t="str">
        <f t="shared" si="332"/>
        <v/>
      </c>
      <c r="P1740" s="4" t="str">
        <f t="shared" si="333"/>
        <v/>
      </c>
      <c r="Q1740" s="4" t="str">
        <f t="shared" si="334"/>
        <v/>
      </c>
      <c r="R1740" s="4" t="str">
        <f t="shared" si="327"/>
        <v/>
      </c>
      <c r="S1740" s="4" t="str">
        <f t="shared" si="328"/>
        <v/>
      </c>
      <c r="T1740" s="100" t="str">
        <f t="shared" si="329"/>
        <v/>
      </c>
      <c r="V1740" s="113"/>
    </row>
    <row r="1741" spans="8:22" s="103" customFormat="1" x14ac:dyDescent="0.2">
      <c r="H1741" s="14" t="e">
        <f t="shared" si="330"/>
        <v>#NUM!</v>
      </c>
      <c r="I1741" s="104" t="e">
        <f>IF(ISNUMBER(results!C$38),4*PI()*F1741/((G1741*0.001)^2*results!C$38),4*PI()*F1741/((G1741*0.001)^2*results!D$38))</f>
        <v>#DIV/0!</v>
      </c>
      <c r="J1741" s="15">
        <f t="shared" si="331"/>
        <v>5.6999999999999877</v>
      </c>
      <c r="K1741" s="5">
        <f t="shared" si="324"/>
        <v>302</v>
      </c>
      <c r="L1741" s="1">
        <f t="shared" si="325"/>
        <v>5.6970934865054046</v>
      </c>
      <c r="M1741" s="2">
        <f t="shared" si="326"/>
        <v>18.013677216545513</v>
      </c>
      <c r="N1741" s="3" t="b">
        <f t="shared" si="335"/>
        <v>0</v>
      </c>
      <c r="O1741" s="3" t="str">
        <f t="shared" si="332"/>
        <v/>
      </c>
      <c r="P1741" s="4" t="str">
        <f t="shared" si="333"/>
        <v/>
      </c>
      <c r="Q1741" s="4" t="str">
        <f t="shared" si="334"/>
        <v/>
      </c>
      <c r="R1741" s="4" t="str">
        <f t="shared" si="327"/>
        <v/>
      </c>
      <c r="S1741" s="4" t="str">
        <f t="shared" si="328"/>
        <v/>
      </c>
      <c r="T1741" s="100" t="str">
        <f t="shared" si="329"/>
        <v/>
      </c>
      <c r="V1741" s="113"/>
    </row>
    <row r="1742" spans="8:22" s="103" customFormat="1" x14ac:dyDescent="0.2">
      <c r="H1742" s="14" t="e">
        <f t="shared" si="330"/>
        <v>#NUM!</v>
      </c>
      <c r="I1742" s="104" t="e">
        <f>IF(ISNUMBER(results!C$38),4*PI()*F1742/((G1742*0.001)^2*results!C$38),4*PI()*F1742/((G1742*0.001)^2*results!D$38))</f>
        <v>#DIV/0!</v>
      </c>
      <c r="J1742" s="15">
        <f t="shared" si="331"/>
        <v>5.6999999999999877</v>
      </c>
      <c r="K1742" s="5">
        <f t="shared" si="324"/>
        <v>302</v>
      </c>
      <c r="L1742" s="1">
        <f t="shared" si="325"/>
        <v>5.6970934865054046</v>
      </c>
      <c r="M1742" s="2">
        <f t="shared" si="326"/>
        <v>18.013677216545513</v>
      </c>
      <c r="N1742" s="3" t="b">
        <f t="shared" si="335"/>
        <v>0</v>
      </c>
      <c r="O1742" s="3" t="str">
        <f t="shared" si="332"/>
        <v/>
      </c>
      <c r="P1742" s="4" t="str">
        <f t="shared" si="333"/>
        <v/>
      </c>
      <c r="Q1742" s="4" t="str">
        <f t="shared" si="334"/>
        <v/>
      </c>
      <c r="R1742" s="4" t="str">
        <f t="shared" si="327"/>
        <v/>
      </c>
      <c r="S1742" s="4" t="str">
        <f t="shared" si="328"/>
        <v/>
      </c>
      <c r="T1742" s="100" t="str">
        <f t="shared" si="329"/>
        <v/>
      </c>
      <c r="V1742" s="113"/>
    </row>
    <row r="1743" spans="8:22" s="103" customFormat="1" x14ac:dyDescent="0.2">
      <c r="H1743" s="14" t="e">
        <f t="shared" si="330"/>
        <v>#NUM!</v>
      </c>
      <c r="I1743" s="104" t="e">
        <f>IF(ISNUMBER(results!C$38),4*PI()*F1743/((G1743*0.001)^2*results!C$38),4*PI()*F1743/((G1743*0.001)^2*results!D$38))</f>
        <v>#DIV/0!</v>
      </c>
      <c r="J1743" s="15">
        <f t="shared" si="331"/>
        <v>5.6999999999999877</v>
      </c>
      <c r="K1743" s="5">
        <f t="shared" si="324"/>
        <v>302</v>
      </c>
      <c r="L1743" s="1">
        <f t="shared" si="325"/>
        <v>5.6970934865054046</v>
      </c>
      <c r="M1743" s="2">
        <f t="shared" si="326"/>
        <v>18.013677216545513</v>
      </c>
      <c r="N1743" s="3" t="b">
        <f t="shared" si="335"/>
        <v>0</v>
      </c>
      <c r="O1743" s="3" t="str">
        <f t="shared" si="332"/>
        <v/>
      </c>
      <c r="P1743" s="4" t="str">
        <f t="shared" si="333"/>
        <v/>
      </c>
      <c r="Q1743" s="4" t="str">
        <f t="shared" si="334"/>
        <v/>
      </c>
      <c r="R1743" s="4" t="str">
        <f t="shared" si="327"/>
        <v/>
      </c>
      <c r="S1743" s="4" t="str">
        <f t="shared" si="328"/>
        <v/>
      </c>
      <c r="T1743" s="100" t="str">
        <f t="shared" si="329"/>
        <v/>
      </c>
      <c r="V1743" s="113"/>
    </row>
    <row r="1744" spans="8:22" s="103" customFormat="1" x14ac:dyDescent="0.2">
      <c r="H1744" s="14" t="e">
        <f t="shared" si="330"/>
        <v>#NUM!</v>
      </c>
      <c r="I1744" s="104" t="e">
        <f>IF(ISNUMBER(results!C$38),4*PI()*F1744/((G1744*0.001)^2*results!C$38),4*PI()*F1744/((G1744*0.001)^2*results!D$38))</f>
        <v>#DIV/0!</v>
      </c>
      <c r="J1744" s="15">
        <f t="shared" si="331"/>
        <v>5.6999999999999877</v>
      </c>
      <c r="K1744" s="5">
        <f t="shared" si="324"/>
        <v>302</v>
      </c>
      <c r="L1744" s="1">
        <f t="shared" si="325"/>
        <v>5.6970934865054046</v>
      </c>
      <c r="M1744" s="2">
        <f t="shared" si="326"/>
        <v>18.013677216545513</v>
      </c>
      <c r="N1744" s="3" t="b">
        <f t="shared" si="335"/>
        <v>0</v>
      </c>
      <c r="O1744" s="3" t="str">
        <f t="shared" si="332"/>
        <v/>
      </c>
      <c r="P1744" s="4" t="str">
        <f t="shared" si="333"/>
        <v/>
      </c>
      <c r="Q1744" s="4" t="str">
        <f t="shared" si="334"/>
        <v/>
      </c>
      <c r="R1744" s="4" t="str">
        <f t="shared" si="327"/>
        <v/>
      </c>
      <c r="S1744" s="4" t="str">
        <f t="shared" si="328"/>
        <v/>
      </c>
      <c r="T1744" s="100" t="str">
        <f t="shared" si="329"/>
        <v/>
      </c>
      <c r="V1744" s="113"/>
    </row>
    <row r="1745" spans="3:22" s="103" customFormat="1" x14ac:dyDescent="0.2">
      <c r="H1745" s="14" t="e">
        <f t="shared" si="330"/>
        <v>#NUM!</v>
      </c>
      <c r="I1745" s="104" t="e">
        <f>IF(ISNUMBER(results!C$38),4*PI()*F1745/((G1745*0.001)^2*results!C$38),4*PI()*F1745/((G1745*0.001)^2*results!D$38))</f>
        <v>#DIV/0!</v>
      </c>
      <c r="J1745" s="15">
        <f t="shared" si="331"/>
        <v>5.6999999999999877</v>
      </c>
      <c r="K1745" s="5">
        <f t="shared" si="324"/>
        <v>302</v>
      </c>
      <c r="L1745" s="1">
        <f t="shared" si="325"/>
        <v>5.6970934865054046</v>
      </c>
      <c r="M1745" s="2">
        <f t="shared" si="326"/>
        <v>18.013677216545513</v>
      </c>
      <c r="N1745" s="3" t="b">
        <f t="shared" si="335"/>
        <v>0</v>
      </c>
      <c r="O1745" s="3" t="str">
        <f t="shared" si="332"/>
        <v/>
      </c>
      <c r="P1745" s="4" t="str">
        <f t="shared" si="333"/>
        <v/>
      </c>
      <c r="Q1745" s="4" t="str">
        <f t="shared" si="334"/>
        <v/>
      </c>
      <c r="R1745" s="4" t="str">
        <f t="shared" si="327"/>
        <v/>
      </c>
      <c r="S1745" s="4" t="str">
        <f t="shared" si="328"/>
        <v/>
      </c>
      <c r="T1745" s="100" t="str">
        <f t="shared" si="329"/>
        <v/>
      </c>
      <c r="V1745" s="113"/>
    </row>
    <row r="1746" spans="3:22" x14ac:dyDescent="0.2">
      <c r="C1746" s="103"/>
      <c r="D1746" s="103"/>
      <c r="E1746" s="103"/>
      <c r="F1746" s="103"/>
      <c r="G1746" s="103"/>
      <c r="H1746" s="14" t="e">
        <f t="shared" si="330"/>
        <v>#NUM!</v>
      </c>
      <c r="I1746" s="104" t="e">
        <f>IF(ISNUMBER(results!C$38),4*PI()*F1746/((G1746*0.001)^2*results!C$38),4*PI()*F1746/((G1746*0.001)^2*results!D$38))</f>
        <v>#DIV/0!</v>
      </c>
      <c r="J1746" s="15">
        <f t="shared" si="331"/>
        <v>5.6999999999999877</v>
      </c>
      <c r="K1746" s="5">
        <f t="shared" si="324"/>
        <v>302</v>
      </c>
      <c r="L1746" s="1">
        <f t="shared" si="325"/>
        <v>5.6970934865054046</v>
      </c>
      <c r="M1746" s="2">
        <f t="shared" si="326"/>
        <v>18.013677216545513</v>
      </c>
      <c r="N1746" s="3" t="b">
        <f t="shared" si="335"/>
        <v>0</v>
      </c>
      <c r="O1746" s="3" t="str">
        <f t="shared" si="332"/>
        <v/>
      </c>
      <c r="P1746" s="4" t="str">
        <f t="shared" si="333"/>
        <v/>
      </c>
      <c r="Q1746" s="4" t="str">
        <f t="shared" si="334"/>
        <v/>
      </c>
      <c r="R1746" s="4" t="str">
        <f t="shared" si="327"/>
        <v/>
      </c>
      <c r="S1746" s="4" t="str">
        <f t="shared" si="328"/>
        <v/>
      </c>
      <c r="T1746" s="100" t="str">
        <f t="shared" si="329"/>
        <v/>
      </c>
    </row>
  </sheetData>
  <mergeCells count="6">
    <mergeCell ref="N1:T1"/>
    <mergeCell ref="A1:B1"/>
    <mergeCell ref="C1:D1"/>
    <mergeCell ref="E1:G1"/>
    <mergeCell ref="H1:I1"/>
    <mergeCell ref="J1:M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results</vt:lpstr>
      <vt:lpstr>raw data</vt:lpstr>
      <vt:lpstr>calculations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Dorine van der Vlies</dc:creator>
  <cp:lastModifiedBy>Hukseflux - Dorine VAN DER VLIES</cp:lastModifiedBy>
  <dcterms:created xsi:type="dcterms:W3CDTF">2014-08-13T10:03:31Z</dcterms:created>
  <dcterms:modified xsi:type="dcterms:W3CDTF">2016-02-17T10:00:33Z</dcterms:modified>
</cp:coreProperties>
</file>